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735" yWindow="840" windowWidth="15030" windowHeight="10215"/>
  </bookViews>
  <sheets>
    <sheet name="Agglo" sheetId="1" r:id="rId1"/>
    <sheet name="Cergy" sheetId="3" r:id="rId2"/>
  </sheets>
  <definedNames>
    <definedName name="_xlnm._FilterDatabase" localSheetId="1" hidden="1">Cergy!$A$3:$AK$3</definedName>
    <definedName name="_xlnm.Print_Area" localSheetId="0">Agglo!$A$1:$S$30</definedName>
  </definedNames>
  <calcPr calcId="152511"/>
</workbook>
</file>

<file path=xl/calcChain.xml><?xml version="1.0" encoding="utf-8"?>
<calcChain xmlns="http://schemas.openxmlformats.org/spreadsheetml/2006/main">
  <c r="E44" i="1"/>
  <c r="E45" s="1"/>
  <c r="F44"/>
  <c r="F45" s="1"/>
  <c r="G44"/>
  <c r="G45" s="1"/>
  <c r="H44"/>
  <c r="I44"/>
  <c r="I45" s="1"/>
  <c r="J44"/>
  <c r="K44"/>
  <c r="K45" s="1"/>
  <c r="L44"/>
  <c r="M44"/>
  <c r="M45" s="1"/>
  <c r="N44"/>
  <c r="N45" s="1"/>
  <c r="O44"/>
  <c r="O45" s="1"/>
  <c r="Q44"/>
  <c r="Q45" s="1"/>
  <c r="R44"/>
  <c r="S44"/>
  <c r="S45" s="1"/>
  <c r="H45"/>
  <c r="J45"/>
  <c r="L45"/>
  <c r="R45"/>
  <c r="D45"/>
  <c r="D44"/>
  <c r="AM42" i="3" l="1"/>
  <c r="AM40"/>
  <c r="AM36"/>
  <c r="AM38"/>
  <c r="AM35"/>
  <c r="AL42"/>
  <c r="AL40"/>
  <c r="AL38"/>
  <c r="AL36"/>
  <c r="AL35"/>
  <c r="AM23"/>
  <c r="AM25"/>
  <c r="AM27"/>
  <c r="AM29"/>
  <c r="AM21"/>
  <c r="AM19"/>
  <c r="AM17"/>
  <c r="AM15"/>
  <c r="AM13"/>
  <c r="AM9"/>
  <c r="AM11"/>
  <c r="AM7"/>
  <c r="AM5"/>
  <c r="AM4"/>
  <c r="AL29"/>
  <c r="AL33" s="1"/>
  <c r="AL27"/>
  <c r="AL25"/>
  <c r="AL23"/>
  <c r="AL21"/>
  <c r="AL19"/>
  <c r="AL17"/>
  <c r="AL15"/>
  <c r="AL13"/>
  <c r="AL11"/>
  <c r="AL9"/>
  <c r="AL7"/>
  <c r="AL5"/>
  <c r="AL4"/>
  <c r="AM33" l="1"/>
  <c r="AM6"/>
  <c r="AL10"/>
  <c r="AM28"/>
  <c r="AM30"/>
  <c r="AM18"/>
  <c r="AM14"/>
  <c r="AM12"/>
  <c r="AL28"/>
  <c r="AL24"/>
  <c r="AL20"/>
  <c r="AL16"/>
  <c r="AL12"/>
  <c r="AL30"/>
  <c r="AL26"/>
  <c r="AL22"/>
  <c r="AL18"/>
  <c r="AL14"/>
  <c r="AL6"/>
  <c r="AM10" l="1"/>
  <c r="AM16"/>
  <c r="AM22"/>
  <c r="AM20"/>
  <c r="AM24"/>
  <c r="AM26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D33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S30" i="1"/>
  <c r="D20"/>
  <c r="D22"/>
  <c r="R32"/>
  <c r="S32"/>
  <c r="O32"/>
  <c r="Q32"/>
  <c r="N32"/>
  <c r="M32"/>
  <c r="L32"/>
  <c r="K32"/>
  <c r="J32"/>
  <c r="I32"/>
  <c r="H32"/>
  <c r="G32"/>
  <c r="F32"/>
  <c r="E32"/>
  <c r="D32"/>
  <c r="P7"/>
  <c r="AK7" i="3"/>
  <c r="AK9"/>
  <c r="AK25"/>
  <c r="P29" i="1"/>
  <c r="P27"/>
  <c r="R30"/>
  <c r="Q30"/>
  <c r="O30"/>
  <c r="N30"/>
  <c r="M30"/>
  <c r="L30"/>
  <c r="K30"/>
  <c r="J30"/>
  <c r="I30"/>
  <c r="H30"/>
  <c r="G30"/>
  <c r="F30"/>
  <c r="E30"/>
  <c r="D30"/>
  <c r="S28"/>
  <c r="R28"/>
  <c r="Q28"/>
  <c r="O28"/>
  <c r="N28"/>
  <c r="M28"/>
  <c r="L28"/>
  <c r="K28"/>
  <c r="J28"/>
  <c r="I28"/>
  <c r="H28"/>
  <c r="G28"/>
  <c r="F28"/>
  <c r="E28"/>
  <c r="D28"/>
  <c r="AH43" i="3"/>
  <c r="AH41"/>
  <c r="AH37"/>
  <c r="AD43"/>
  <c r="AC43"/>
  <c r="AB43"/>
  <c r="AA43"/>
  <c r="Z43"/>
  <c r="Y43"/>
  <c r="X43"/>
  <c r="W43"/>
  <c r="V43"/>
  <c r="U43"/>
  <c r="AD41"/>
  <c r="AC41"/>
  <c r="AB41"/>
  <c r="AA41"/>
  <c r="Z41"/>
  <c r="Y41"/>
  <c r="X41"/>
  <c r="W41"/>
  <c r="V41"/>
  <c r="U41"/>
  <c r="AD37"/>
  <c r="AC37"/>
  <c r="AB37"/>
  <c r="AA37"/>
  <c r="Z37"/>
  <c r="Y37"/>
  <c r="X37"/>
  <c r="W37"/>
  <c r="V37"/>
  <c r="U37"/>
  <c r="AK42"/>
  <c r="AK43" s="1"/>
  <c r="AK40"/>
  <c r="AK38"/>
  <c r="AK41"/>
  <c r="AK36"/>
  <c r="AK37" s="1"/>
  <c r="AK35"/>
  <c r="AJ43"/>
  <c r="AI43"/>
  <c r="AJ41"/>
  <c r="AI41"/>
  <c r="AJ37"/>
  <c r="AI37"/>
  <c r="AG43"/>
  <c r="AF43"/>
  <c r="AE43"/>
  <c r="AG41"/>
  <c r="AF41"/>
  <c r="AE41"/>
  <c r="AG37"/>
  <c r="AF37"/>
  <c r="AE37"/>
  <c r="T43"/>
  <c r="S43"/>
  <c r="R43"/>
  <c r="Q43"/>
  <c r="P43"/>
  <c r="O43"/>
  <c r="N43"/>
  <c r="M43"/>
  <c r="L43"/>
  <c r="K43"/>
  <c r="J43"/>
  <c r="I43"/>
  <c r="H43"/>
  <c r="G43"/>
  <c r="F43"/>
  <c r="E43"/>
  <c r="D43"/>
  <c r="T41"/>
  <c r="S41"/>
  <c r="R41"/>
  <c r="Q41"/>
  <c r="P41"/>
  <c r="O41"/>
  <c r="N41"/>
  <c r="M41"/>
  <c r="L41"/>
  <c r="K41"/>
  <c r="J41"/>
  <c r="I41"/>
  <c r="H41"/>
  <c r="G41"/>
  <c r="F41"/>
  <c r="E41"/>
  <c r="D41"/>
  <c r="T37"/>
  <c r="S37"/>
  <c r="R37"/>
  <c r="Q37"/>
  <c r="P37"/>
  <c r="O37"/>
  <c r="N37"/>
  <c r="M37"/>
  <c r="L37"/>
  <c r="K37"/>
  <c r="J37"/>
  <c r="I37"/>
  <c r="H37"/>
  <c r="G37"/>
  <c r="F37"/>
  <c r="E37"/>
  <c r="D37"/>
  <c r="AK5"/>
  <c r="AK4"/>
  <c r="AK11"/>
  <c r="AK13"/>
  <c r="AK14" s="1"/>
  <c r="AK15"/>
  <c r="AK16" s="1"/>
  <c r="AK17"/>
  <c r="AK19"/>
  <c r="AK20" s="1"/>
  <c r="AK21"/>
  <c r="AK22" s="1"/>
  <c r="AK23"/>
  <c r="AK27"/>
  <c r="AK28" s="1"/>
  <c r="AK29"/>
  <c r="AK30" s="1"/>
  <c r="S43" i="1"/>
  <c r="S41"/>
  <c r="S37"/>
  <c r="M37"/>
  <c r="M18"/>
  <c r="K10"/>
  <c r="P9"/>
  <c r="P10"/>
  <c r="P11"/>
  <c r="P12" s="1"/>
  <c r="P13"/>
  <c r="P15"/>
  <c r="P16" s="1"/>
  <c r="P17"/>
  <c r="P18" s="1"/>
  <c r="P19"/>
  <c r="P20" s="1"/>
  <c r="P21"/>
  <c r="P22" s="1"/>
  <c r="P23"/>
  <c r="P24" s="1"/>
  <c r="P25"/>
  <c r="P26" s="1"/>
  <c r="R43"/>
  <c r="Q43"/>
  <c r="P42"/>
  <c r="P38"/>
  <c r="O43"/>
  <c r="N43"/>
  <c r="M43"/>
  <c r="L43"/>
  <c r="K43"/>
  <c r="J43"/>
  <c r="I43"/>
  <c r="H43"/>
  <c r="G43"/>
  <c r="F43"/>
  <c r="E43"/>
  <c r="D43"/>
  <c r="R41"/>
  <c r="Q41"/>
  <c r="P40"/>
  <c r="O41"/>
  <c r="N41"/>
  <c r="M41"/>
  <c r="L41"/>
  <c r="K41"/>
  <c r="J41"/>
  <c r="I41"/>
  <c r="H41"/>
  <c r="G41"/>
  <c r="F41"/>
  <c r="E41"/>
  <c r="D41"/>
  <c r="R37"/>
  <c r="Q37"/>
  <c r="P36"/>
  <c r="P44" s="1"/>
  <c r="P45" s="1"/>
  <c r="P35"/>
  <c r="O37"/>
  <c r="N37"/>
  <c r="L37"/>
  <c r="K37"/>
  <c r="J37"/>
  <c r="I37"/>
  <c r="H37"/>
  <c r="G37"/>
  <c r="F37"/>
  <c r="E37"/>
  <c r="D37"/>
  <c r="S26"/>
  <c r="R26"/>
  <c r="Q26"/>
  <c r="O26"/>
  <c r="N26"/>
  <c r="M26"/>
  <c r="L26"/>
  <c r="K26"/>
  <c r="J26"/>
  <c r="I26"/>
  <c r="H26"/>
  <c r="G26"/>
  <c r="F26"/>
  <c r="E26"/>
  <c r="D26"/>
  <c r="S24"/>
  <c r="R24"/>
  <c r="Q24"/>
  <c r="O24"/>
  <c r="N24"/>
  <c r="M24"/>
  <c r="L24"/>
  <c r="K24"/>
  <c r="J24"/>
  <c r="I24"/>
  <c r="H24"/>
  <c r="G24"/>
  <c r="F24"/>
  <c r="E24"/>
  <c r="D24"/>
  <c r="S22"/>
  <c r="R22"/>
  <c r="Q22"/>
  <c r="O22"/>
  <c r="N22"/>
  <c r="M22"/>
  <c r="L22"/>
  <c r="K22"/>
  <c r="J22"/>
  <c r="I22"/>
  <c r="H22"/>
  <c r="G22"/>
  <c r="F22"/>
  <c r="E22"/>
  <c r="S20"/>
  <c r="R20"/>
  <c r="Q20"/>
  <c r="O20"/>
  <c r="N20"/>
  <c r="M20"/>
  <c r="L20"/>
  <c r="K20"/>
  <c r="J20"/>
  <c r="I20"/>
  <c r="H20"/>
  <c r="G20"/>
  <c r="F20"/>
  <c r="E20"/>
  <c r="S18"/>
  <c r="R18"/>
  <c r="Q18"/>
  <c r="O18"/>
  <c r="N18"/>
  <c r="L18"/>
  <c r="K18"/>
  <c r="J18"/>
  <c r="I18"/>
  <c r="H18"/>
  <c r="G18"/>
  <c r="F18"/>
  <c r="E18"/>
  <c r="D18"/>
  <c r="S16"/>
  <c r="R16"/>
  <c r="Q16"/>
  <c r="O16"/>
  <c r="N16"/>
  <c r="M16"/>
  <c r="L16"/>
  <c r="K16"/>
  <c r="J16"/>
  <c r="I16"/>
  <c r="H16"/>
  <c r="G16"/>
  <c r="F16"/>
  <c r="E16"/>
  <c r="D16"/>
  <c r="S14"/>
  <c r="R14"/>
  <c r="Q14"/>
  <c r="O14"/>
  <c r="N14"/>
  <c r="M14"/>
  <c r="L14"/>
  <c r="K14"/>
  <c r="J14"/>
  <c r="I14"/>
  <c r="H14"/>
  <c r="G14"/>
  <c r="F14"/>
  <c r="E14"/>
  <c r="D14"/>
  <c r="S12"/>
  <c r="R12"/>
  <c r="Q12"/>
  <c r="O12"/>
  <c r="N12"/>
  <c r="M12"/>
  <c r="L12"/>
  <c r="K12"/>
  <c r="J12"/>
  <c r="I12"/>
  <c r="H12"/>
  <c r="G12"/>
  <c r="F12"/>
  <c r="E12"/>
  <c r="D12"/>
  <c r="S10"/>
  <c r="R10"/>
  <c r="Q10"/>
  <c r="O10"/>
  <c r="N10"/>
  <c r="M10"/>
  <c r="L10"/>
  <c r="J10"/>
  <c r="I10"/>
  <c r="H10"/>
  <c r="G10"/>
  <c r="F10"/>
  <c r="E10"/>
  <c r="D10"/>
  <c r="S6"/>
  <c r="R6"/>
  <c r="Q6"/>
  <c r="P5"/>
  <c r="P6" s="1"/>
  <c r="P4"/>
  <c r="O6"/>
  <c r="N6"/>
  <c r="M6"/>
  <c r="L6"/>
  <c r="K6"/>
  <c r="J6"/>
  <c r="I6"/>
  <c r="H6"/>
  <c r="G6"/>
  <c r="F6"/>
  <c r="E6"/>
  <c r="D6"/>
  <c r="P30"/>
  <c r="P28"/>
  <c r="P14"/>
  <c r="AK24" i="3"/>
  <c r="AK6"/>
  <c r="P32" i="1" l="1"/>
  <c r="P41"/>
  <c r="P43"/>
  <c r="P37"/>
  <c r="AK12" i="3"/>
  <c r="AK26"/>
  <c r="AK10"/>
  <c r="AK18"/>
  <c r="AK33"/>
</calcChain>
</file>

<file path=xl/sharedStrings.xml><?xml version="1.0" encoding="utf-8"?>
<sst xmlns="http://schemas.openxmlformats.org/spreadsheetml/2006/main" count="216" uniqueCount="107">
  <si>
    <t>Boisemont</t>
  </si>
  <si>
    <t>Cergy</t>
  </si>
  <si>
    <t>Courdimanche</t>
  </si>
  <si>
    <t>Eragny</t>
  </si>
  <si>
    <t>Jouy le Moutier</t>
  </si>
  <si>
    <t>Menucourt</t>
  </si>
  <si>
    <t>Neuville</t>
  </si>
  <si>
    <t>Osny</t>
  </si>
  <si>
    <t>Pontoise</t>
  </si>
  <si>
    <t>Puiseux</t>
  </si>
  <si>
    <t>St Ouen l'Aumone</t>
  </si>
  <si>
    <t>Vauréal</t>
  </si>
  <si>
    <t>Total Agglo</t>
  </si>
  <si>
    <t>Val d'Oise</t>
  </si>
  <si>
    <t>Ile de France</t>
  </si>
  <si>
    <t>1er tour</t>
  </si>
  <si>
    <t>Inscrits</t>
  </si>
  <si>
    <t>Votants</t>
  </si>
  <si>
    <t>Exprimés</t>
  </si>
  <si>
    <t>voix</t>
  </si>
  <si>
    <t>%</t>
  </si>
  <si>
    <t>2ème tour</t>
  </si>
  <si>
    <t>votants</t>
  </si>
  <si>
    <t>Marine LE PEN</t>
  </si>
  <si>
    <t>Philippe POUTOU</t>
  </si>
  <si>
    <t>Nathalie ARTHAUD</t>
  </si>
  <si>
    <t>Jacques CHEMINADE</t>
  </si>
  <si>
    <t>Nicolas DUPONT-AIGNAN</t>
  </si>
  <si>
    <t>France</t>
  </si>
  <si>
    <t xml:space="preserve">N° 1 </t>
  </si>
  <si>
    <t xml:space="preserve">N° 2 </t>
  </si>
  <si>
    <t xml:space="preserve">N° 3 </t>
  </si>
  <si>
    <t xml:space="preserve">N° 4 </t>
  </si>
  <si>
    <t xml:space="preserve">N° 5 </t>
  </si>
  <si>
    <t xml:space="preserve">N° 6 </t>
  </si>
  <si>
    <t xml:space="preserve">N° 7 </t>
  </si>
  <si>
    <t xml:space="preserve">N° 8 </t>
  </si>
  <si>
    <t xml:space="preserve">N° 9 </t>
  </si>
  <si>
    <t xml:space="preserve">N° 10 </t>
  </si>
  <si>
    <t xml:space="preserve">N° 11 </t>
  </si>
  <si>
    <t xml:space="preserve">N° 12 </t>
  </si>
  <si>
    <t xml:space="preserve">N° 13 </t>
  </si>
  <si>
    <t xml:space="preserve">N° 14 </t>
  </si>
  <si>
    <t xml:space="preserve">N° 15 </t>
  </si>
  <si>
    <t xml:space="preserve">N° 16 </t>
  </si>
  <si>
    <t xml:space="preserve">N° 17 </t>
  </si>
  <si>
    <t>Hôtel de Ville</t>
  </si>
  <si>
    <t>G.S. Tilleuls</t>
  </si>
  <si>
    <t xml:space="preserve">G.S. Chat Perché </t>
  </si>
  <si>
    <t xml:space="preserve">G.S. Gros Caillou </t>
  </si>
  <si>
    <t>G.S. Gros Caillou</t>
  </si>
  <si>
    <t xml:space="preserve">G.S. Terroir </t>
  </si>
  <si>
    <t xml:space="preserve">G.S. Bontemps </t>
  </si>
  <si>
    <t>G.S. Point du Jour</t>
  </si>
  <si>
    <t xml:space="preserve">G.S. Hazay </t>
  </si>
  <si>
    <t>G.S. Essarts</t>
  </si>
  <si>
    <t xml:space="preserve">G.S. Terrasses </t>
  </si>
  <si>
    <t>G.S. Belle Epine</t>
  </si>
  <si>
    <t xml:space="preserve">G.S. Sébille </t>
  </si>
  <si>
    <t>G.S. La Justice</t>
  </si>
  <si>
    <t xml:space="preserve">G.S. Parc </t>
  </si>
  <si>
    <t>G.S. Linandes</t>
  </si>
  <si>
    <t>G.S. Ponceau</t>
  </si>
  <si>
    <t xml:space="preserve">N° 18 </t>
  </si>
  <si>
    <t xml:space="preserve">N° 19 </t>
  </si>
  <si>
    <t xml:space="preserve">N° 20 </t>
  </si>
  <si>
    <t xml:space="preserve">N° 21 </t>
  </si>
  <si>
    <t xml:space="preserve">N° 22 </t>
  </si>
  <si>
    <t xml:space="preserve">N° 23 </t>
  </si>
  <si>
    <t xml:space="preserve">N° 24 </t>
  </si>
  <si>
    <t xml:space="preserve">N° 25 </t>
  </si>
  <si>
    <t xml:space="preserve">N° 26 </t>
  </si>
  <si>
    <t xml:space="preserve">N° 27 </t>
  </si>
  <si>
    <t>Ecole Primaire Le Village</t>
  </si>
  <si>
    <t>Ecole Polytechnique St-Louis</t>
  </si>
  <si>
    <t xml:space="preserve">Ecole M. Le Village </t>
  </si>
  <si>
    <t xml:space="preserve">G.S. Chênes </t>
  </si>
  <si>
    <t xml:space="preserve">Carreau de Cergy </t>
  </si>
  <si>
    <t xml:space="preserve">G.S. Plants </t>
  </si>
  <si>
    <t>Ecole P. Les Touleuses</t>
  </si>
  <si>
    <t xml:space="preserve">Ecole M. Les Touleuses </t>
  </si>
  <si>
    <t xml:space="preserve">G.S. Châteaux </t>
  </si>
  <si>
    <t xml:space="preserve">N° 28 </t>
  </si>
  <si>
    <t xml:space="preserve">N° 29 </t>
  </si>
  <si>
    <t xml:space="preserve">N° 30 </t>
  </si>
  <si>
    <t xml:space="preserve">G.S. Point du Jour </t>
  </si>
  <si>
    <t>G.S. Genottes</t>
  </si>
  <si>
    <t>N° 31</t>
  </si>
  <si>
    <t>N° 32</t>
  </si>
  <si>
    <t>N° 33</t>
  </si>
  <si>
    <t>G.S. du Chemin Dupuis</t>
  </si>
  <si>
    <t>G.S. de la Chanterelle</t>
  </si>
  <si>
    <t>TOTAL CERGY</t>
  </si>
  <si>
    <t>N</t>
  </si>
  <si>
    <t>S</t>
  </si>
  <si>
    <t>Emmanuel MACRON</t>
  </si>
  <si>
    <t>Benoît HAMON</t>
  </si>
  <si>
    <t>Jean LASSALLE</t>
  </si>
  <si>
    <t>Jean-Luc MÉLENCHON</t>
  </si>
  <si>
    <t>François ASSELINEAU</t>
  </si>
  <si>
    <t>François FILLON</t>
  </si>
  <si>
    <t xml:space="preserve">Cergy-Pontoise  -  Elections Présidentielles 2017
</t>
  </si>
  <si>
    <t>Ecole M. du Chat Perché</t>
  </si>
  <si>
    <t>CERGY-NORD</t>
  </si>
  <si>
    <t>CERGY-SUD</t>
  </si>
  <si>
    <t>blanc+nuls</t>
  </si>
  <si>
    <t>Nb</t>
  </si>
</sst>
</file>

<file path=xl/styles.xml><?xml version="1.0" encoding="utf-8"?>
<styleSheet xmlns="http://schemas.openxmlformats.org/spreadsheetml/2006/main">
  <numFmts count="1">
    <numFmt numFmtId="164" formatCode="0.0%"/>
  </numFmts>
  <fonts count="19">
    <font>
      <sz val="10"/>
      <name val="Arial"/>
    </font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6"/>
      <name val="Arial"/>
      <family val="2"/>
    </font>
    <font>
      <i/>
      <sz val="10"/>
      <name val="Arial"/>
      <family val="2"/>
    </font>
    <font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2" xfId="0" applyFill="1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2" fillId="0" borderId="6" xfId="0" applyFont="1" applyBorder="1" applyAlignment="1">
      <alignment horizontal="left"/>
    </xf>
    <xf numFmtId="0" fontId="0" fillId="0" borderId="7" xfId="0" applyBorder="1"/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9" xfId="0" applyNumberFormat="1" applyFill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2" fillId="0" borderId="13" xfId="0" applyFont="1" applyBorder="1" applyAlignment="1">
      <alignment horizontal="left"/>
    </xf>
    <xf numFmtId="0" fontId="0" fillId="0" borderId="14" xfId="0" applyBorder="1"/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6" xfId="0" applyNumberFormat="1" applyFill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2" fillId="0" borderId="20" xfId="0" applyFont="1" applyBorder="1" applyAlignment="1">
      <alignment horizontal="left"/>
    </xf>
    <xf numFmtId="0" fontId="0" fillId="0" borderId="21" xfId="0" applyBorder="1"/>
    <xf numFmtId="164" fontId="0" fillId="0" borderId="22" xfId="2" applyNumberFormat="1" applyFont="1" applyBorder="1" applyAlignment="1">
      <alignment horizontal="center" vertical="center"/>
    </xf>
    <xf numFmtId="164" fontId="0" fillId="0" borderId="22" xfId="2" applyNumberFormat="1" applyFont="1" applyFill="1" applyBorder="1" applyAlignment="1">
      <alignment horizontal="center" vertical="center"/>
    </xf>
    <xf numFmtId="164" fontId="0" fillId="0" borderId="23" xfId="2" applyNumberFormat="1" applyFont="1" applyBorder="1" applyAlignment="1">
      <alignment horizontal="center" vertical="center"/>
    </xf>
    <xf numFmtId="164" fontId="0" fillId="0" borderId="24" xfId="2" applyNumberFormat="1" applyFont="1" applyBorder="1" applyAlignment="1">
      <alignment horizontal="center" vertical="center"/>
    </xf>
    <xf numFmtId="164" fontId="0" fillId="0" borderId="25" xfId="2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left"/>
    </xf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/>
    <xf numFmtId="164" fontId="0" fillId="0" borderId="28" xfId="2" applyNumberFormat="1" applyFont="1" applyBorder="1" applyAlignment="1">
      <alignment horizontal="center" vertical="center"/>
    </xf>
    <xf numFmtId="164" fontId="0" fillId="0" borderId="29" xfId="2" applyNumberFormat="1" applyFont="1" applyBorder="1" applyAlignment="1">
      <alignment horizontal="center" vertical="center"/>
    </xf>
    <xf numFmtId="164" fontId="0" fillId="0" borderId="29" xfId="2" applyNumberFormat="1" applyFont="1" applyFill="1" applyBorder="1" applyAlignment="1">
      <alignment horizontal="center" vertical="center"/>
    </xf>
    <xf numFmtId="164" fontId="0" fillId="0" borderId="30" xfId="2" applyNumberFormat="1" applyFont="1" applyBorder="1" applyAlignment="1">
      <alignment horizontal="center" vertical="center"/>
    </xf>
    <xf numFmtId="164" fontId="0" fillId="0" borderId="31" xfId="2" applyNumberFormat="1" applyFont="1" applyBorder="1" applyAlignment="1">
      <alignment horizontal="center" vertical="center"/>
    </xf>
    <xf numFmtId="164" fontId="0" fillId="0" borderId="32" xfId="2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164" fontId="0" fillId="0" borderId="35" xfId="2" applyNumberFormat="1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18" xfId="0" applyNumberFormat="1" applyBorder="1"/>
    <xf numFmtId="0" fontId="0" fillId="0" borderId="1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4" xfId="0" applyNumberFormat="1" applyBorder="1"/>
    <xf numFmtId="0" fontId="3" fillId="0" borderId="0" xfId="1" applyAlignment="1" applyProtection="1"/>
    <xf numFmtId="0" fontId="0" fillId="0" borderId="33" xfId="0" applyFill="1" applyBorder="1"/>
    <xf numFmtId="3" fontId="0" fillId="0" borderId="15" xfId="0" applyNumberFormat="1" applyFill="1" applyBorder="1" applyAlignment="1">
      <alignment horizontal="center" vertical="center"/>
    </xf>
    <xf numFmtId="3" fontId="0" fillId="0" borderId="17" xfId="0" applyNumberFormat="1" applyFill="1" applyBorder="1" applyAlignment="1">
      <alignment horizontal="center" vertical="center"/>
    </xf>
    <xf numFmtId="3" fontId="0" fillId="0" borderId="18" xfId="0" applyNumberFormat="1" applyFill="1" applyBorder="1" applyAlignment="1">
      <alignment horizontal="center" vertical="center"/>
    </xf>
    <xf numFmtId="3" fontId="0" fillId="0" borderId="19" xfId="0" applyNumberFormat="1" applyFill="1" applyBorder="1" applyAlignment="1">
      <alignment horizontal="center" vertical="center"/>
    </xf>
    <xf numFmtId="0" fontId="0" fillId="0" borderId="27" xfId="0" applyFill="1" applyBorder="1"/>
    <xf numFmtId="0" fontId="0" fillId="0" borderId="0" xfId="0" applyFill="1"/>
    <xf numFmtId="0" fontId="0" fillId="0" borderId="34" xfId="0" applyFill="1" applyBorder="1"/>
    <xf numFmtId="0" fontId="0" fillId="0" borderId="35" xfId="0" applyFill="1" applyBorder="1"/>
    <xf numFmtId="164" fontId="5" fillId="0" borderId="32" xfId="2" applyNumberFormat="1" applyFont="1" applyFill="1" applyBorder="1" applyAlignment="1">
      <alignment horizontal="center" vertical="center"/>
    </xf>
    <xf numFmtId="164" fontId="5" fillId="0" borderId="29" xfId="2" applyNumberFormat="1" applyFont="1" applyFill="1" applyBorder="1" applyAlignment="1">
      <alignment horizontal="center" vertical="center"/>
    </xf>
    <xf numFmtId="164" fontId="5" fillId="0" borderId="30" xfId="2" applyNumberFormat="1" applyFont="1" applyFill="1" applyBorder="1" applyAlignment="1">
      <alignment horizontal="center" vertical="center"/>
    </xf>
    <xf numFmtId="164" fontId="5" fillId="0" borderId="31" xfId="2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textRotation="90"/>
    </xf>
    <xf numFmtId="3" fontId="2" fillId="2" borderId="12" xfId="0" applyNumberFormat="1" applyFont="1" applyFill="1" applyBorder="1" applyAlignment="1">
      <alignment horizontal="center"/>
    </xf>
    <xf numFmtId="3" fontId="2" fillId="2" borderId="19" xfId="0" applyNumberFormat="1" applyFont="1" applyFill="1" applyBorder="1" applyAlignment="1">
      <alignment horizontal="center"/>
    </xf>
    <xf numFmtId="164" fontId="2" fillId="2" borderId="25" xfId="2" applyNumberFormat="1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/>
    </xf>
    <xf numFmtId="164" fontId="2" fillId="2" borderId="32" xfId="2" applyNumberFormat="1" applyFont="1" applyFill="1" applyBorder="1" applyAlignment="1">
      <alignment horizontal="center" vertical="center"/>
    </xf>
    <xf numFmtId="3" fontId="2" fillId="0" borderId="34" xfId="0" applyNumberFormat="1" applyFont="1" applyBorder="1"/>
    <xf numFmtId="0" fontId="2" fillId="0" borderId="35" xfId="0" applyFont="1" applyBorder="1" applyAlignment="1">
      <alignment horizontal="center" vertical="center"/>
    </xf>
    <xf numFmtId="3" fontId="2" fillId="2" borderId="19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 vertical="center"/>
    </xf>
    <xf numFmtId="0" fontId="2" fillId="0" borderId="0" xfId="0" applyFont="1"/>
    <xf numFmtId="0" fontId="6" fillId="0" borderId="0" xfId="0" applyFont="1"/>
    <xf numFmtId="3" fontId="6" fillId="0" borderId="0" xfId="0" applyNumberFormat="1" applyFont="1"/>
    <xf numFmtId="3" fontId="7" fillId="0" borderId="0" xfId="0" applyNumberFormat="1" applyFont="1"/>
    <xf numFmtId="164" fontId="10" fillId="0" borderId="29" xfId="2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/>
    </xf>
    <xf numFmtId="0" fontId="5" fillId="0" borderId="32" xfId="0" applyFont="1" applyFill="1" applyBorder="1" applyAlignment="1">
      <alignment horizontal="center" vertical="center"/>
    </xf>
    <xf numFmtId="164" fontId="0" fillId="0" borderId="30" xfId="2" applyNumberFormat="1" applyFont="1" applyFill="1" applyBorder="1" applyAlignment="1">
      <alignment horizontal="center" vertical="center"/>
    </xf>
    <xf numFmtId="0" fontId="0" fillId="0" borderId="14" xfId="0" applyFill="1" applyBorder="1"/>
    <xf numFmtId="3" fontId="10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64" fontId="10" fillId="0" borderId="32" xfId="2" applyNumberFormat="1" applyFont="1" applyFill="1" applyBorder="1" applyAlignment="1">
      <alignment horizontal="center" vertical="center"/>
    </xf>
    <xf numFmtId="0" fontId="0" fillId="0" borderId="0" xfId="0" applyFill="1" applyAlignment="1">
      <alignment textRotation="90"/>
    </xf>
    <xf numFmtId="0" fontId="0" fillId="0" borderId="0" xfId="0" applyFill="1" applyBorder="1" applyAlignment="1">
      <alignment textRotation="90"/>
    </xf>
    <xf numFmtId="0" fontId="9" fillId="0" borderId="6" xfId="0" applyFont="1" applyFill="1" applyBorder="1" applyAlignment="1">
      <alignment horizontal="left"/>
    </xf>
    <xf numFmtId="0" fontId="10" fillId="0" borderId="7" xfId="0" applyFont="1" applyFill="1" applyBorder="1"/>
    <xf numFmtId="0" fontId="10" fillId="0" borderId="0" xfId="0" applyFont="1" applyFill="1"/>
    <xf numFmtId="0" fontId="9" fillId="0" borderId="13" xfId="0" applyFont="1" applyFill="1" applyBorder="1" applyAlignment="1">
      <alignment horizontal="left"/>
    </xf>
    <xf numFmtId="0" fontId="10" fillId="0" borderId="14" xfId="0" applyFont="1" applyFill="1" applyBorder="1"/>
    <xf numFmtId="0" fontId="9" fillId="0" borderId="20" xfId="0" applyFont="1" applyFill="1" applyBorder="1" applyAlignment="1">
      <alignment horizontal="left"/>
    </xf>
    <xf numFmtId="0" fontId="10" fillId="0" borderId="21" xfId="0" applyFont="1" applyFill="1" applyBorder="1"/>
    <xf numFmtId="0" fontId="10" fillId="0" borderId="27" xfId="0" applyFont="1" applyFill="1" applyBorder="1"/>
    <xf numFmtId="164" fontId="10" fillId="0" borderId="28" xfId="2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/>
    </xf>
    <xf numFmtId="0" fontId="0" fillId="0" borderId="7" xfId="0" applyFill="1" applyBorder="1"/>
    <xf numFmtId="3" fontId="10" fillId="0" borderId="8" xfId="0" applyNumberFormat="1" applyFon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164" fontId="0" fillId="0" borderId="28" xfId="2" applyNumberFormat="1" applyFont="1" applyFill="1" applyBorder="1" applyAlignment="1">
      <alignment horizontal="center" vertical="center"/>
    </xf>
    <xf numFmtId="164" fontId="0" fillId="0" borderId="31" xfId="2" applyNumberFormat="1" applyFont="1" applyFill="1" applyBorder="1" applyAlignment="1">
      <alignment horizontal="center" vertical="center"/>
    </xf>
    <xf numFmtId="164" fontId="0" fillId="0" borderId="32" xfId="2" applyNumberFormat="1" applyFont="1" applyFill="1" applyBorder="1" applyAlignment="1">
      <alignment horizontal="center" vertical="center"/>
    </xf>
    <xf numFmtId="0" fontId="12" fillId="0" borderId="0" xfId="0" applyFont="1" applyFill="1" applyAlignment="1" applyProtection="1">
      <alignment horizontal="center"/>
    </xf>
    <xf numFmtId="0" fontId="12" fillId="0" borderId="0" xfId="0" applyFont="1" applyFill="1" applyProtection="1"/>
    <xf numFmtId="3" fontId="12" fillId="0" borderId="0" xfId="0" applyNumberFormat="1" applyFont="1" applyFill="1" applyProtection="1"/>
    <xf numFmtId="164" fontId="13" fillId="3" borderId="29" xfId="2" applyNumberFormat="1" applyFont="1" applyFill="1" applyBorder="1" applyAlignment="1">
      <alignment horizontal="center" vertical="center"/>
    </xf>
    <xf numFmtId="164" fontId="13" fillId="3" borderId="28" xfId="2" applyNumberFormat="1" applyFont="1" applyFill="1" applyBorder="1" applyAlignment="1">
      <alignment horizontal="center" vertical="center"/>
    </xf>
    <xf numFmtId="164" fontId="13" fillId="3" borderId="30" xfId="2" applyNumberFormat="1" applyFont="1" applyFill="1" applyBorder="1" applyAlignment="1">
      <alignment horizontal="center" vertical="center"/>
    </xf>
    <xf numFmtId="164" fontId="13" fillId="3" borderId="31" xfId="2" applyNumberFormat="1" applyFont="1" applyFill="1" applyBorder="1" applyAlignment="1">
      <alignment horizontal="center" vertical="center"/>
    </xf>
    <xf numFmtId="164" fontId="13" fillId="3" borderId="32" xfId="2" applyNumberFormat="1" applyFont="1" applyFill="1" applyBorder="1" applyAlignment="1">
      <alignment horizontal="center" vertical="center"/>
    </xf>
    <xf numFmtId="164" fontId="2" fillId="3" borderId="32" xfId="2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0" fillId="0" borderId="38" xfId="0" applyFill="1" applyBorder="1" applyAlignment="1">
      <alignment textRotation="90"/>
    </xf>
    <xf numFmtId="0" fontId="0" fillId="0" borderId="39" xfId="0" applyFill="1" applyBorder="1" applyAlignment="1">
      <alignment textRotation="90"/>
    </xf>
    <xf numFmtId="164" fontId="10" fillId="0" borderId="20" xfId="2" applyNumberFormat="1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164" fontId="10" fillId="0" borderId="26" xfId="2" applyNumberFormat="1" applyFont="1" applyFill="1" applyBorder="1" applyAlignment="1">
      <alignment horizontal="center" vertical="center"/>
    </xf>
    <xf numFmtId="164" fontId="10" fillId="0" borderId="25" xfId="2" applyNumberFormat="1" applyFont="1" applyFill="1" applyBorder="1" applyAlignment="1">
      <alignment horizontal="center" vertical="center"/>
    </xf>
    <xf numFmtId="0" fontId="15" fillId="0" borderId="41" xfId="0" applyFont="1" applyFill="1" applyBorder="1" applyAlignment="1">
      <alignment horizontal="right" vertical="top"/>
    </xf>
    <xf numFmtId="164" fontId="10" fillId="4" borderId="20" xfId="2" applyNumberFormat="1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3" fontId="14" fillId="0" borderId="6" xfId="0" applyNumberFormat="1" applyFont="1" applyFill="1" applyBorder="1" applyAlignment="1">
      <alignment horizontal="right"/>
    </xf>
    <xf numFmtId="3" fontId="14" fillId="4" borderId="6" xfId="0" applyNumberFormat="1" applyFont="1" applyFill="1" applyBorder="1" applyAlignment="1">
      <alignment horizontal="right"/>
    </xf>
    <xf numFmtId="3" fontId="14" fillId="0" borderId="12" xfId="0" applyNumberFormat="1" applyFont="1" applyFill="1" applyBorder="1" applyAlignment="1">
      <alignment horizontal="right"/>
    </xf>
    <xf numFmtId="3" fontId="14" fillId="0" borderId="40" xfId="0" applyNumberFormat="1" applyFont="1" applyFill="1" applyBorder="1" applyAlignment="1">
      <alignment horizontal="right"/>
    </xf>
    <xf numFmtId="3" fontId="14" fillId="4" borderId="40" xfId="0" applyNumberFormat="1" applyFont="1" applyFill="1" applyBorder="1" applyAlignment="1">
      <alignment horizontal="right"/>
    </xf>
    <xf numFmtId="3" fontId="14" fillId="0" borderId="42" xfId="0" applyNumberFormat="1" applyFont="1" applyFill="1" applyBorder="1" applyAlignment="1">
      <alignment horizontal="right"/>
    </xf>
    <xf numFmtId="0" fontId="14" fillId="0" borderId="41" xfId="0" applyFont="1" applyFill="1" applyBorder="1" applyAlignment="1">
      <alignment horizontal="right"/>
    </xf>
    <xf numFmtId="3" fontId="14" fillId="4" borderId="41" xfId="0" applyNumberFormat="1" applyFont="1" applyFill="1" applyBorder="1" applyAlignment="1">
      <alignment horizontal="right"/>
    </xf>
    <xf numFmtId="3" fontId="14" fillId="0" borderId="41" xfId="0" applyNumberFormat="1" applyFont="1" applyFill="1" applyBorder="1" applyAlignment="1">
      <alignment horizontal="right"/>
    </xf>
    <xf numFmtId="3" fontId="14" fillId="0" borderId="43" xfId="0" applyNumberFormat="1" applyFont="1" applyFill="1" applyBorder="1" applyAlignment="1">
      <alignment horizontal="right"/>
    </xf>
    <xf numFmtId="164" fontId="10" fillId="4" borderId="26" xfId="2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3" fontId="16" fillId="0" borderId="0" xfId="0" applyNumberFormat="1" applyFont="1" applyFill="1" applyAlignment="1">
      <alignment horizontal="center"/>
    </xf>
    <xf numFmtId="0" fontId="18" fillId="0" borderId="33" xfId="0" applyFont="1" applyFill="1" applyBorder="1"/>
    <xf numFmtId="3" fontId="18" fillId="0" borderId="34" xfId="0" applyNumberFormat="1" applyFont="1" applyBorder="1" applyAlignment="1">
      <alignment horizontal="center"/>
    </xf>
    <xf numFmtId="0" fontId="18" fillId="0" borderId="21" xfId="0" applyFont="1" applyFill="1" applyBorder="1"/>
    <xf numFmtId="3" fontId="18" fillId="0" borderId="46" xfId="0" applyNumberFormat="1" applyFont="1" applyBorder="1" applyAlignment="1">
      <alignment horizontal="center"/>
    </xf>
    <xf numFmtId="3" fontId="18" fillId="0" borderId="3" xfId="0" applyNumberFormat="1" applyFont="1" applyBorder="1" applyAlignment="1">
      <alignment horizontal="center"/>
    </xf>
    <xf numFmtId="164" fontId="5" fillId="0" borderId="28" xfId="2" applyNumberFormat="1" applyFont="1" applyFill="1" applyBorder="1" applyAlignment="1">
      <alignment horizontal="center" vertical="center"/>
    </xf>
    <xf numFmtId="164" fontId="13" fillId="5" borderId="29" xfId="2" applyNumberFormat="1" applyFont="1" applyFill="1" applyBorder="1" applyAlignment="1">
      <alignment horizontal="center" vertical="center"/>
    </xf>
    <xf numFmtId="164" fontId="13" fillId="5" borderId="31" xfId="2" applyNumberFormat="1" applyFont="1" applyFill="1" applyBorder="1" applyAlignment="1">
      <alignment horizontal="center" vertical="center"/>
    </xf>
    <xf numFmtId="164" fontId="2" fillId="5" borderId="32" xfId="2" applyNumberFormat="1" applyFont="1" applyFill="1" applyBorder="1" applyAlignment="1">
      <alignment horizontal="center" vertical="center"/>
    </xf>
    <xf numFmtId="164" fontId="13" fillId="5" borderId="32" xfId="2" applyNumberFormat="1" applyFont="1" applyFill="1" applyBorder="1" applyAlignment="1">
      <alignment horizontal="center" vertical="center"/>
    </xf>
    <xf numFmtId="164" fontId="13" fillId="5" borderId="30" xfId="2" applyNumberFormat="1" applyFont="1" applyFill="1" applyBorder="1" applyAlignment="1">
      <alignment horizontal="center" vertical="center"/>
    </xf>
    <xf numFmtId="164" fontId="13" fillId="6" borderId="28" xfId="2" applyNumberFormat="1" applyFont="1" applyFill="1" applyBorder="1" applyAlignment="1">
      <alignment horizontal="center" vertical="center"/>
    </xf>
    <xf numFmtId="164" fontId="13" fillId="6" borderId="29" xfId="2" applyNumberFormat="1" applyFont="1" applyFill="1" applyBorder="1" applyAlignment="1">
      <alignment horizontal="center" vertical="center"/>
    </xf>
    <xf numFmtId="164" fontId="13" fillId="6" borderId="30" xfId="2" applyNumberFormat="1" applyFont="1" applyFill="1" applyBorder="1" applyAlignment="1">
      <alignment horizontal="center" vertical="center"/>
    </xf>
    <xf numFmtId="164" fontId="13" fillId="6" borderId="31" xfId="2" applyNumberFormat="1" applyFont="1" applyFill="1" applyBorder="1" applyAlignment="1">
      <alignment horizontal="center" vertical="center"/>
    </xf>
    <xf numFmtId="164" fontId="2" fillId="6" borderId="32" xfId="2" applyNumberFormat="1" applyFont="1" applyFill="1" applyBorder="1" applyAlignment="1">
      <alignment horizontal="center" vertical="center"/>
    </xf>
    <xf numFmtId="164" fontId="13" fillId="6" borderId="32" xfId="2" applyNumberFormat="1" applyFont="1" applyFill="1" applyBorder="1" applyAlignment="1">
      <alignment horizontal="center" vertical="center"/>
    </xf>
    <xf numFmtId="3" fontId="18" fillId="0" borderId="4" xfId="0" applyNumberFormat="1" applyFont="1" applyBorder="1" applyAlignment="1">
      <alignment horizontal="center"/>
    </xf>
    <xf numFmtId="3" fontId="18" fillId="0" borderId="5" xfId="0" applyNumberFormat="1" applyFont="1" applyBorder="1" applyAlignment="1">
      <alignment horizontal="center"/>
    </xf>
    <xf numFmtId="164" fontId="18" fillId="0" borderId="32" xfId="2" applyNumberFormat="1" applyFont="1" applyFill="1" applyBorder="1" applyAlignment="1">
      <alignment horizontal="center"/>
    </xf>
    <xf numFmtId="164" fontId="18" fillId="0" borderId="35" xfId="2" applyNumberFormat="1" applyFont="1" applyFill="1" applyBorder="1" applyAlignment="1">
      <alignment horizontal="center"/>
    </xf>
    <xf numFmtId="164" fontId="18" fillId="0" borderId="30" xfId="2" applyNumberFormat="1" applyFont="1" applyFill="1" applyBorder="1" applyAlignment="1">
      <alignment horizontal="center"/>
    </xf>
    <xf numFmtId="164" fontId="18" fillId="0" borderId="29" xfId="2" applyNumberFormat="1" applyFont="1" applyFill="1" applyBorder="1" applyAlignment="1">
      <alignment horizontal="center"/>
    </xf>
    <xf numFmtId="164" fontId="18" fillId="0" borderId="31" xfId="2" applyNumberFormat="1" applyFont="1" applyFill="1" applyBorder="1" applyAlignment="1">
      <alignment horizontal="center"/>
    </xf>
    <xf numFmtId="3" fontId="18" fillId="0" borderId="36" xfId="0" applyNumberFormat="1" applyFont="1" applyBorder="1" applyAlignment="1">
      <alignment horizontal="center"/>
    </xf>
    <xf numFmtId="164" fontId="18" fillId="0" borderId="28" xfId="2" applyNumberFormat="1" applyFont="1" applyFill="1" applyBorder="1" applyAlignment="1">
      <alignment horizontal="center"/>
    </xf>
    <xf numFmtId="0" fontId="2" fillId="0" borderId="4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88"/>
    </xf>
    <xf numFmtId="0" fontId="2" fillId="0" borderId="19" xfId="0" applyFont="1" applyBorder="1" applyAlignment="1">
      <alignment horizontal="center" vertical="center" textRotation="88"/>
    </xf>
    <xf numFmtId="0" fontId="2" fillId="0" borderId="32" xfId="0" applyFont="1" applyBorder="1" applyAlignment="1">
      <alignment horizontal="center" vertical="center" textRotation="88"/>
    </xf>
    <xf numFmtId="0" fontId="17" fillId="0" borderId="34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90"/>
    </xf>
    <xf numFmtId="0" fontId="2" fillId="0" borderId="19" xfId="0" applyFont="1" applyBorder="1" applyAlignment="1">
      <alignment horizontal="center" vertical="center" textRotation="90"/>
    </xf>
    <xf numFmtId="0" fontId="2" fillId="0" borderId="32" xfId="0" applyFont="1" applyBorder="1" applyAlignment="1">
      <alignment horizontal="center" vertical="center" textRotation="90"/>
    </xf>
    <xf numFmtId="0" fontId="4" fillId="0" borderId="5" xfId="0" applyFont="1" applyFill="1" applyBorder="1" applyAlignment="1">
      <alignment horizontal="center" textRotation="90"/>
    </xf>
    <xf numFmtId="0" fontId="4" fillId="0" borderId="32" xfId="0" applyFont="1" applyFill="1" applyBorder="1" applyAlignment="1">
      <alignment horizontal="center" textRotation="90"/>
    </xf>
    <xf numFmtId="0" fontId="4" fillId="4" borderId="5" xfId="0" applyFont="1" applyFill="1" applyBorder="1" applyAlignment="1">
      <alignment horizontal="center" textRotation="90"/>
    </xf>
    <xf numFmtId="0" fontId="4" fillId="4" borderId="32" xfId="0" applyFont="1" applyFill="1" applyBorder="1" applyAlignment="1">
      <alignment horizontal="center" textRotation="90"/>
    </xf>
    <xf numFmtId="0" fontId="2" fillId="0" borderId="37" xfId="0" applyFont="1" applyFill="1" applyBorder="1" applyAlignment="1">
      <alignment horizontal="center" vertical="center" textRotation="90"/>
    </xf>
    <xf numFmtId="0" fontId="2" fillId="0" borderId="13" xfId="0" applyFont="1" applyFill="1" applyBorder="1" applyAlignment="1">
      <alignment horizontal="center" vertical="center" textRotation="90"/>
    </xf>
    <xf numFmtId="0" fontId="2" fillId="0" borderId="19" xfId="0" applyFont="1" applyFill="1" applyBorder="1" applyAlignment="1">
      <alignment horizontal="center" vertical="center" textRotation="90"/>
    </xf>
    <xf numFmtId="0" fontId="2" fillId="0" borderId="5" xfId="0" applyFont="1" applyFill="1" applyBorder="1" applyAlignment="1">
      <alignment horizontal="center" vertical="center" textRotation="88"/>
    </xf>
    <xf numFmtId="0" fontId="2" fillId="0" borderId="19" xfId="0" applyFont="1" applyFill="1" applyBorder="1" applyAlignment="1">
      <alignment horizontal="center" vertical="center" textRotation="88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2</xdr:row>
      <xdr:rowOff>82550</xdr:rowOff>
    </xdr:from>
    <xdr:to>
      <xdr:col>1</xdr:col>
      <xdr:colOff>1568450</xdr:colOff>
      <xdr:row>2</xdr:row>
      <xdr:rowOff>736600</xdr:rowOff>
    </xdr:to>
    <xdr:sp macro="" textlink="">
      <xdr:nvSpPr>
        <xdr:cNvPr id="2" name="ZoneTexte 1"/>
        <xdr:cNvSpPr txBox="1"/>
      </xdr:nvSpPr>
      <xdr:spPr>
        <a:xfrm>
          <a:off x="654050" y="812800"/>
          <a:ext cx="1225550" cy="654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1ere place</a:t>
          </a:r>
        </a:p>
        <a:p>
          <a:r>
            <a:rPr lang="fr-FR" sz="1100"/>
            <a:t>2ème place </a:t>
          </a:r>
        </a:p>
        <a:p>
          <a:r>
            <a:rPr lang="fr-FR" sz="1100"/>
            <a:t>3ème place</a:t>
          </a:r>
        </a:p>
      </xdr:txBody>
    </xdr:sp>
    <xdr:clientData/>
  </xdr:twoCellAnchor>
  <xdr:twoCellAnchor>
    <xdr:from>
      <xdr:col>1</xdr:col>
      <xdr:colOff>1143000</xdr:colOff>
      <xdr:row>2</xdr:row>
      <xdr:rowOff>114300</xdr:rowOff>
    </xdr:from>
    <xdr:to>
      <xdr:col>1</xdr:col>
      <xdr:colOff>1428750</xdr:colOff>
      <xdr:row>2</xdr:row>
      <xdr:rowOff>266700</xdr:rowOff>
    </xdr:to>
    <xdr:sp macro="" textlink="">
      <xdr:nvSpPr>
        <xdr:cNvPr id="3" name="Rectangle 2"/>
        <xdr:cNvSpPr/>
      </xdr:nvSpPr>
      <xdr:spPr>
        <a:xfrm>
          <a:off x="1454150" y="844550"/>
          <a:ext cx="285750" cy="1524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1149350</xdr:colOff>
      <xdr:row>2</xdr:row>
      <xdr:rowOff>298450</xdr:rowOff>
    </xdr:from>
    <xdr:to>
      <xdr:col>1</xdr:col>
      <xdr:colOff>1435100</xdr:colOff>
      <xdr:row>2</xdr:row>
      <xdr:rowOff>450850</xdr:rowOff>
    </xdr:to>
    <xdr:sp macro="" textlink="">
      <xdr:nvSpPr>
        <xdr:cNvPr id="7" name="Rectangle 6"/>
        <xdr:cNvSpPr/>
      </xdr:nvSpPr>
      <xdr:spPr>
        <a:xfrm>
          <a:off x="1460500" y="1028700"/>
          <a:ext cx="285750" cy="15240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1146175</xdr:colOff>
      <xdr:row>2</xdr:row>
      <xdr:rowOff>485775</xdr:rowOff>
    </xdr:from>
    <xdr:to>
      <xdr:col>1</xdr:col>
      <xdr:colOff>1431925</xdr:colOff>
      <xdr:row>2</xdr:row>
      <xdr:rowOff>638175</xdr:rowOff>
    </xdr:to>
    <xdr:sp macro="" textlink="">
      <xdr:nvSpPr>
        <xdr:cNvPr id="8" name="Rectangle 7"/>
        <xdr:cNvSpPr/>
      </xdr:nvSpPr>
      <xdr:spPr>
        <a:xfrm>
          <a:off x="1457325" y="1216025"/>
          <a:ext cx="285750" cy="1524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6"/>
  <sheetViews>
    <sheetView tabSelected="1" workbookViewId="0">
      <pane xSplit="3" ySplit="3" topLeftCell="D7" activePane="bottomRight" state="frozenSplit"/>
      <selection sqref="A1:C65536"/>
      <selection pane="topRight" activeCell="I1" sqref="I1"/>
      <selection pane="bottomLeft" activeCell="A5" sqref="A5"/>
      <selection pane="bottomRight" activeCell="B47" sqref="B47"/>
    </sheetView>
  </sheetViews>
  <sheetFormatPr baseColWidth="10" defaultColWidth="11.42578125" defaultRowHeight="12.75"/>
  <cols>
    <col min="1" max="1" width="4.42578125" customWidth="1"/>
    <col min="2" max="2" width="24.5703125" customWidth="1"/>
    <col min="3" max="3" width="4.7109375" customWidth="1"/>
    <col min="4" max="15" width="7" customWidth="1"/>
    <col min="16" max="16" width="8" style="86" customWidth="1"/>
    <col min="17" max="17" width="8.140625" customWidth="1"/>
    <col min="18" max="19" width="11.42578125" customWidth="1"/>
    <col min="21" max="21" width="40.28515625" customWidth="1"/>
  </cols>
  <sheetData>
    <row r="1" spans="1:21" ht="39.75" customHeight="1">
      <c r="B1" s="183" t="s">
        <v>101</v>
      </c>
      <c r="C1" s="183"/>
      <c r="D1" s="183"/>
      <c r="E1" s="183"/>
      <c r="F1" s="183"/>
      <c r="G1" s="183"/>
      <c r="H1" s="183"/>
      <c r="I1" s="183"/>
      <c r="J1" s="183"/>
    </row>
    <row r="2" spans="1:21" ht="18" customHeight="1" thickBot="1">
      <c r="B2" s="130"/>
    </row>
    <row r="3" spans="1:21" ht="84" customHeight="1" thickBot="1">
      <c r="C3" s="1"/>
      <c r="D3" s="2" t="s">
        <v>0</v>
      </c>
      <c r="E3" s="3" t="s">
        <v>1</v>
      </c>
      <c r="F3" s="3" t="s">
        <v>2</v>
      </c>
      <c r="G3" s="3" t="s">
        <v>3</v>
      </c>
      <c r="H3" s="4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3" t="s">
        <v>9</v>
      </c>
      <c r="N3" s="5" t="s">
        <v>10</v>
      </c>
      <c r="O3" s="6" t="s">
        <v>11</v>
      </c>
      <c r="P3" s="75" t="s">
        <v>12</v>
      </c>
      <c r="Q3" s="7" t="s">
        <v>13</v>
      </c>
      <c r="R3" s="7" t="s">
        <v>14</v>
      </c>
      <c r="S3" s="7" t="s">
        <v>28</v>
      </c>
    </row>
    <row r="4" spans="1:21" ht="13.5" customHeight="1" thickBot="1">
      <c r="A4" s="190" t="s">
        <v>15</v>
      </c>
      <c r="B4" s="8" t="s">
        <v>16</v>
      </c>
      <c r="C4" s="9"/>
      <c r="D4" s="10">
        <v>583</v>
      </c>
      <c r="E4" s="11">
        <v>31731</v>
      </c>
      <c r="F4" s="11">
        <v>4307</v>
      </c>
      <c r="G4" s="11">
        <v>11227</v>
      </c>
      <c r="H4" s="12">
        <v>10960</v>
      </c>
      <c r="I4" s="11">
        <v>4033</v>
      </c>
      <c r="J4" s="11">
        <v>1269</v>
      </c>
      <c r="K4" s="11">
        <v>10652</v>
      </c>
      <c r="L4" s="11">
        <v>16978</v>
      </c>
      <c r="M4" s="13">
        <v>364</v>
      </c>
      <c r="N4" s="11">
        <v>12638</v>
      </c>
      <c r="O4" s="14">
        <v>11827</v>
      </c>
      <c r="P4" s="76">
        <f>SUM(D4:O4)</f>
        <v>116569</v>
      </c>
      <c r="Q4" s="15">
        <v>730497</v>
      </c>
      <c r="R4" s="15">
        <v>7198398</v>
      </c>
      <c r="S4" s="15">
        <v>46891594</v>
      </c>
    </row>
    <row r="5" spans="1:21" ht="13.5" thickTop="1">
      <c r="A5" s="191"/>
      <c r="B5" s="16" t="s">
        <v>17</v>
      </c>
      <c r="C5" s="17"/>
      <c r="D5" s="18">
        <v>512</v>
      </c>
      <c r="E5" s="19">
        <v>23562</v>
      </c>
      <c r="F5" s="19">
        <v>3558</v>
      </c>
      <c r="G5" s="19">
        <v>8651</v>
      </c>
      <c r="H5" s="20">
        <v>8587</v>
      </c>
      <c r="I5" s="19">
        <v>3261</v>
      </c>
      <c r="J5" s="19">
        <v>1096</v>
      </c>
      <c r="K5" s="19">
        <v>8371</v>
      </c>
      <c r="L5" s="19">
        <v>12826</v>
      </c>
      <c r="M5" s="21">
        <v>323</v>
      </c>
      <c r="N5" s="19">
        <v>9641</v>
      </c>
      <c r="O5" s="22">
        <v>8867</v>
      </c>
      <c r="P5" s="77">
        <f>SUM(D5:O5)</f>
        <v>89255</v>
      </c>
      <c r="Q5" s="23">
        <v>562945</v>
      </c>
      <c r="R5" s="23">
        <v>5751076</v>
      </c>
      <c r="S5" s="23">
        <v>36681113</v>
      </c>
    </row>
    <row r="6" spans="1:21" ht="13.5" thickBot="1">
      <c r="A6" s="191"/>
      <c r="B6" s="24"/>
      <c r="C6" s="25"/>
      <c r="D6" s="26">
        <f>D5/D$4</f>
        <v>0.87821612349914235</v>
      </c>
      <c r="E6" s="26">
        <f>E5/E$4</f>
        <v>0.74255459960291192</v>
      </c>
      <c r="F6" s="26">
        <f t="shared" ref="F6:P6" si="0">F5/F$4</f>
        <v>0.82609705131181799</v>
      </c>
      <c r="G6" s="26">
        <f t="shared" si="0"/>
        <v>0.77055313084528365</v>
      </c>
      <c r="H6" s="27">
        <f t="shared" si="0"/>
        <v>0.78348540145985401</v>
      </c>
      <c r="I6" s="26">
        <f t="shared" si="0"/>
        <v>0.80857922142325811</v>
      </c>
      <c r="J6" s="26">
        <f t="shared" si="0"/>
        <v>0.86367218282111902</v>
      </c>
      <c r="K6" s="26">
        <f t="shared" si="0"/>
        <v>0.78586180998873456</v>
      </c>
      <c r="L6" s="26">
        <f t="shared" si="0"/>
        <v>0.75544822711744608</v>
      </c>
      <c r="M6" s="28">
        <f t="shared" si="0"/>
        <v>0.88736263736263732</v>
      </c>
      <c r="N6" s="26">
        <f t="shared" si="0"/>
        <v>0.76285804715936067</v>
      </c>
      <c r="O6" s="29">
        <f t="shared" si="0"/>
        <v>0.74972520503931683</v>
      </c>
      <c r="P6" s="78">
        <f t="shared" si="0"/>
        <v>0.76568384390361077</v>
      </c>
      <c r="Q6" s="30">
        <f>Q5/Q$4</f>
        <v>0.77063287049775697</v>
      </c>
      <c r="R6" s="30">
        <f>R5/R$4</f>
        <v>0.79893831933160686</v>
      </c>
      <c r="S6" s="30">
        <f>S5/S$4</f>
        <v>0.78225348875962719</v>
      </c>
    </row>
    <row r="7" spans="1:21" ht="13.5" thickTop="1">
      <c r="A7" s="191"/>
      <c r="B7" s="16" t="s">
        <v>18</v>
      </c>
      <c r="C7" s="17"/>
      <c r="D7" s="18">
        <v>502</v>
      </c>
      <c r="E7" s="19">
        <v>23011</v>
      </c>
      <c r="F7" s="19">
        <v>3484</v>
      </c>
      <c r="G7" s="19">
        <v>8395</v>
      </c>
      <c r="H7" s="20">
        <v>8357</v>
      </c>
      <c r="I7" s="19">
        <v>3153</v>
      </c>
      <c r="J7" s="19">
        <v>1077</v>
      </c>
      <c r="K7" s="19">
        <v>8173</v>
      </c>
      <c r="L7" s="19">
        <v>12571</v>
      </c>
      <c r="M7" s="21">
        <v>316</v>
      </c>
      <c r="N7" s="19">
        <v>9370</v>
      </c>
      <c r="O7" s="22">
        <v>8563</v>
      </c>
      <c r="P7" s="77">
        <f>SUM(D7:O7)</f>
        <v>86972</v>
      </c>
      <c r="Q7" s="23">
        <v>549159</v>
      </c>
      <c r="R7" s="23">
        <v>5632334</v>
      </c>
      <c r="S7" s="23">
        <v>35737724</v>
      </c>
    </row>
    <row r="8" spans="1:21" ht="6" customHeight="1" thickBot="1">
      <c r="A8" s="191"/>
      <c r="B8" s="31"/>
      <c r="C8" s="32"/>
      <c r="D8" s="33"/>
      <c r="E8" s="34"/>
      <c r="F8" s="34"/>
      <c r="G8" s="34"/>
      <c r="H8" s="35"/>
      <c r="I8" s="34"/>
      <c r="J8" s="34"/>
      <c r="K8" s="34"/>
      <c r="L8" s="34"/>
      <c r="M8" s="36"/>
      <c r="N8" s="34"/>
      <c r="O8" s="37"/>
      <c r="P8" s="79"/>
      <c r="Q8" s="38"/>
      <c r="R8" s="38"/>
      <c r="S8" s="38"/>
    </row>
    <row r="9" spans="1:21" s="68" customFormat="1">
      <c r="A9" s="191"/>
      <c r="B9" s="184" t="s">
        <v>27</v>
      </c>
      <c r="C9" s="62" t="s">
        <v>19</v>
      </c>
      <c r="D9" s="63">
        <v>24</v>
      </c>
      <c r="E9" s="20">
        <v>679</v>
      </c>
      <c r="F9" s="20">
        <v>179</v>
      </c>
      <c r="G9" s="20">
        <v>464</v>
      </c>
      <c r="H9" s="20">
        <v>364</v>
      </c>
      <c r="I9" s="20">
        <v>179</v>
      </c>
      <c r="J9" s="20">
        <v>56</v>
      </c>
      <c r="K9" s="20">
        <v>461</v>
      </c>
      <c r="L9" s="20">
        <v>554</v>
      </c>
      <c r="M9" s="64">
        <v>28</v>
      </c>
      <c r="N9" s="20">
        <v>385</v>
      </c>
      <c r="O9" s="65">
        <v>356</v>
      </c>
      <c r="P9" s="77">
        <f>SUM(D9:O9)</f>
        <v>3729</v>
      </c>
      <c r="Q9" s="66">
        <v>24831</v>
      </c>
      <c r="R9" s="66">
        <v>226249</v>
      </c>
      <c r="S9" s="66">
        <v>1689686</v>
      </c>
      <c r="U9" s="117"/>
    </row>
    <row r="10" spans="1:21" s="68" customFormat="1" ht="13.5" thickBot="1">
      <c r="A10" s="191"/>
      <c r="B10" s="185"/>
      <c r="C10" s="67" t="s">
        <v>20</v>
      </c>
      <c r="D10" s="118">
        <f t="shared" ref="D10:S12" si="1">D9/D$7</f>
        <v>4.7808764940239043E-2</v>
      </c>
      <c r="E10" s="42">
        <f t="shared" si="1"/>
        <v>2.9507626787188736E-2</v>
      </c>
      <c r="F10" s="42">
        <f t="shared" si="1"/>
        <v>5.137772675086108E-2</v>
      </c>
      <c r="G10" s="42">
        <f t="shared" si="1"/>
        <v>5.5270994639666469E-2</v>
      </c>
      <c r="H10" s="42">
        <f t="shared" si="1"/>
        <v>4.3556300107694151E-2</v>
      </c>
      <c r="I10" s="42">
        <f t="shared" si="1"/>
        <v>5.6771328893117666E-2</v>
      </c>
      <c r="J10" s="42">
        <f t="shared" si="1"/>
        <v>5.1996285979572884E-2</v>
      </c>
      <c r="K10" s="42">
        <f t="shared" si="1"/>
        <v>5.6405236755169459E-2</v>
      </c>
      <c r="L10" s="42">
        <f t="shared" si="1"/>
        <v>4.4069684193779331E-2</v>
      </c>
      <c r="M10" s="94">
        <f t="shared" si="1"/>
        <v>8.8607594936708861E-2</v>
      </c>
      <c r="N10" s="42">
        <f t="shared" si="1"/>
        <v>4.1088580576307362E-2</v>
      </c>
      <c r="O10" s="119">
        <f t="shared" si="1"/>
        <v>4.157421464440033E-2</v>
      </c>
      <c r="P10" s="80">
        <f t="shared" si="1"/>
        <v>4.2875868095479004E-2</v>
      </c>
      <c r="Q10" s="120">
        <f t="shared" si="1"/>
        <v>4.5216412732924344E-2</v>
      </c>
      <c r="R10" s="120">
        <f t="shared" si="1"/>
        <v>4.0169670335601544E-2</v>
      </c>
      <c r="S10" s="120">
        <f t="shared" si="1"/>
        <v>4.7280179342142771E-2</v>
      </c>
      <c r="U10" s="117"/>
    </row>
    <row r="11" spans="1:21">
      <c r="A11" s="191"/>
      <c r="B11" s="184" t="s">
        <v>23</v>
      </c>
      <c r="C11" s="39" t="s">
        <v>19</v>
      </c>
      <c r="D11" s="18">
        <v>68</v>
      </c>
      <c r="E11" s="19">
        <v>2554</v>
      </c>
      <c r="F11" s="19">
        <v>515</v>
      </c>
      <c r="G11" s="20">
        <v>1481</v>
      </c>
      <c r="H11" s="20">
        <v>1440</v>
      </c>
      <c r="I11" s="20">
        <v>688</v>
      </c>
      <c r="J11" s="20">
        <v>143</v>
      </c>
      <c r="K11" s="19">
        <v>1565</v>
      </c>
      <c r="L11" s="19">
        <v>1876</v>
      </c>
      <c r="M11" s="64">
        <v>63</v>
      </c>
      <c r="N11" s="20">
        <v>1766</v>
      </c>
      <c r="O11" s="65">
        <v>1176</v>
      </c>
      <c r="P11" s="77">
        <f>SUM(D11:O11)</f>
        <v>13335</v>
      </c>
      <c r="Q11" s="23">
        <v>94384</v>
      </c>
      <c r="R11" s="23">
        <v>708261</v>
      </c>
      <c r="S11" s="66">
        <v>7658990</v>
      </c>
      <c r="U11" s="116"/>
    </row>
    <row r="12" spans="1:21" ht="13.5" thickBot="1">
      <c r="A12" s="191"/>
      <c r="B12" s="185"/>
      <c r="C12" s="32" t="s">
        <v>20</v>
      </c>
      <c r="D12" s="40">
        <f t="shared" si="1"/>
        <v>0.13545816733067728</v>
      </c>
      <c r="E12" s="41">
        <f t="shared" si="1"/>
        <v>0.11099039589761418</v>
      </c>
      <c r="F12" s="41">
        <f t="shared" si="1"/>
        <v>0.14781859931113661</v>
      </c>
      <c r="G12" s="124">
        <f t="shared" si="1"/>
        <v>0.17641453245979749</v>
      </c>
      <c r="H12" s="124">
        <f t="shared" si="1"/>
        <v>0.17231063778868014</v>
      </c>
      <c r="I12" s="124">
        <f t="shared" si="1"/>
        <v>0.21820488423723439</v>
      </c>
      <c r="J12" s="41">
        <f t="shared" si="1"/>
        <v>0.13277623026926649</v>
      </c>
      <c r="K12" s="41">
        <f t="shared" si="1"/>
        <v>0.19148415514498959</v>
      </c>
      <c r="L12" s="41">
        <f t="shared" si="1"/>
        <v>0.14923236019409752</v>
      </c>
      <c r="M12" s="166">
        <f t="shared" si="1"/>
        <v>0.19936708860759494</v>
      </c>
      <c r="N12" s="124">
        <f t="shared" si="1"/>
        <v>0.18847385272145145</v>
      </c>
      <c r="O12" s="127">
        <f t="shared" si="1"/>
        <v>0.13733504612869321</v>
      </c>
      <c r="P12" s="129">
        <f t="shared" si="1"/>
        <v>0.15332520811295589</v>
      </c>
      <c r="Q12" s="45">
        <f t="shared" si="1"/>
        <v>0.17187007770062951</v>
      </c>
      <c r="R12" s="45">
        <f t="shared" si="1"/>
        <v>0.12574911217978196</v>
      </c>
      <c r="S12" s="169">
        <f t="shared" si="1"/>
        <v>0.21431107364307811</v>
      </c>
      <c r="U12" s="116"/>
    </row>
    <row r="13" spans="1:21">
      <c r="A13" s="191"/>
      <c r="B13" s="184" t="s">
        <v>95</v>
      </c>
      <c r="C13" s="39" t="s">
        <v>19</v>
      </c>
      <c r="D13" s="63">
        <v>141</v>
      </c>
      <c r="E13" s="20">
        <v>6479</v>
      </c>
      <c r="F13" s="20">
        <v>1125</v>
      </c>
      <c r="G13" s="20">
        <v>2255</v>
      </c>
      <c r="H13" s="20">
        <v>2167</v>
      </c>
      <c r="I13" s="20">
        <v>793</v>
      </c>
      <c r="J13" s="20">
        <v>351</v>
      </c>
      <c r="K13" s="20">
        <v>2071</v>
      </c>
      <c r="L13" s="20">
        <v>3301</v>
      </c>
      <c r="M13" s="64">
        <v>102</v>
      </c>
      <c r="N13" s="20">
        <v>2413</v>
      </c>
      <c r="O13" s="65">
        <v>2542</v>
      </c>
      <c r="P13" s="77">
        <f>SUM(D13:O13)</f>
        <v>23740</v>
      </c>
      <c r="Q13" s="66">
        <v>138993</v>
      </c>
      <c r="R13" s="66">
        <v>1612736</v>
      </c>
      <c r="S13" s="66">
        <v>8528585</v>
      </c>
      <c r="U13" s="116"/>
    </row>
    <row r="14" spans="1:21" ht="13.5" thickBot="1">
      <c r="A14" s="191"/>
      <c r="B14" s="185"/>
      <c r="C14" s="32" t="s">
        <v>20</v>
      </c>
      <c r="D14" s="164">
        <f t="shared" ref="D14:O22" si="2">D13/D$7</f>
        <v>0.28087649402390436</v>
      </c>
      <c r="E14" s="165">
        <f t="shared" si="2"/>
        <v>0.28156099256877148</v>
      </c>
      <c r="F14" s="159">
        <f t="shared" si="2"/>
        <v>0.32290470723306547</v>
      </c>
      <c r="G14" s="159">
        <f t="shared" si="2"/>
        <v>0.2686122692078618</v>
      </c>
      <c r="H14" s="165">
        <f t="shared" si="2"/>
        <v>0.25930357783893743</v>
      </c>
      <c r="I14" s="159">
        <f t="shared" si="2"/>
        <v>0.25150650174437045</v>
      </c>
      <c r="J14" s="159">
        <f t="shared" si="2"/>
        <v>0.32590529247910865</v>
      </c>
      <c r="K14" s="159">
        <f t="shared" si="2"/>
        <v>0.25339532607365717</v>
      </c>
      <c r="L14" s="159">
        <f t="shared" si="2"/>
        <v>0.26258849733513645</v>
      </c>
      <c r="M14" s="163">
        <f t="shared" si="2"/>
        <v>0.32278481012658228</v>
      </c>
      <c r="N14" s="165">
        <f t="shared" si="2"/>
        <v>0.25752401280683029</v>
      </c>
      <c r="O14" s="160">
        <f t="shared" si="2"/>
        <v>0.29685857760130796</v>
      </c>
      <c r="P14" s="161">
        <f>P13/P$7</f>
        <v>0.27296141286850939</v>
      </c>
      <c r="Q14" s="162">
        <f>Q13/Q$7</f>
        <v>0.25310156075016527</v>
      </c>
      <c r="R14" s="162">
        <f>R13/R$7</f>
        <v>0.28633529190562917</v>
      </c>
      <c r="S14" s="162">
        <f>S13/S$7</f>
        <v>0.23864376477920082</v>
      </c>
      <c r="U14" s="116"/>
    </row>
    <row r="15" spans="1:21">
      <c r="A15" s="191"/>
      <c r="B15" s="184" t="s">
        <v>96</v>
      </c>
      <c r="C15" s="62" t="s">
        <v>19</v>
      </c>
      <c r="D15" s="63">
        <v>11</v>
      </c>
      <c r="E15" s="20">
        <v>2181</v>
      </c>
      <c r="F15" s="20">
        <v>254</v>
      </c>
      <c r="G15" s="20">
        <v>598</v>
      </c>
      <c r="H15" s="20">
        <v>743</v>
      </c>
      <c r="I15" s="20">
        <v>214</v>
      </c>
      <c r="J15" s="20">
        <v>45</v>
      </c>
      <c r="K15" s="20">
        <v>518</v>
      </c>
      <c r="L15" s="20">
        <v>928</v>
      </c>
      <c r="M15" s="64">
        <v>22</v>
      </c>
      <c r="N15" s="20">
        <v>717</v>
      </c>
      <c r="O15" s="65">
        <v>776</v>
      </c>
      <c r="P15" s="77">
        <f>SUM(D15:O15)</f>
        <v>7007</v>
      </c>
      <c r="Q15" s="66">
        <v>37588</v>
      </c>
      <c r="R15" s="66">
        <v>430386</v>
      </c>
      <c r="S15" s="66">
        <v>2268838</v>
      </c>
      <c r="U15" s="116"/>
    </row>
    <row r="16" spans="1:21" ht="13.5" thickBot="1">
      <c r="A16" s="191"/>
      <c r="B16" s="185"/>
      <c r="C16" s="67" t="s">
        <v>20</v>
      </c>
      <c r="D16" s="158">
        <f t="shared" si="2"/>
        <v>2.1912350597609563E-2</v>
      </c>
      <c r="E16" s="72">
        <f t="shared" si="2"/>
        <v>9.4780757029246876E-2</v>
      </c>
      <c r="F16" s="72">
        <f t="shared" si="2"/>
        <v>7.2904707233065441E-2</v>
      </c>
      <c r="G16" s="72">
        <f t="shared" si="2"/>
        <v>7.1232876712328766E-2</v>
      </c>
      <c r="H16" s="72">
        <f t="shared" si="2"/>
        <v>8.8907502692353715E-2</v>
      </c>
      <c r="I16" s="72">
        <f t="shared" si="2"/>
        <v>6.7871868062163013E-2</v>
      </c>
      <c r="J16" s="72">
        <f t="shared" si="2"/>
        <v>4.1782729805013928E-2</v>
      </c>
      <c r="K16" s="72">
        <f t="shared" si="2"/>
        <v>6.3379420041600396E-2</v>
      </c>
      <c r="L16" s="72">
        <f t="shared" si="2"/>
        <v>7.3820698432901122E-2</v>
      </c>
      <c r="M16" s="73">
        <f t="shared" si="2"/>
        <v>6.9620253164556958E-2</v>
      </c>
      <c r="N16" s="72">
        <f t="shared" si="2"/>
        <v>7.6520811099252933E-2</v>
      </c>
      <c r="O16" s="74">
        <f t="shared" si="2"/>
        <v>9.0622445404647908E-2</v>
      </c>
      <c r="P16" s="80">
        <f>P15/P$7</f>
        <v>8.0566159223658187E-2</v>
      </c>
      <c r="Q16" s="71">
        <f>Q15/Q$7</f>
        <v>6.8446479070724514E-2</v>
      </c>
      <c r="R16" s="71">
        <f>R15/R$7</f>
        <v>7.6413437129261158E-2</v>
      </c>
      <c r="S16" s="71">
        <f>S15/S$7</f>
        <v>6.348580004703154E-2</v>
      </c>
      <c r="U16" s="116"/>
    </row>
    <row r="17" spans="1:21">
      <c r="A17" s="191"/>
      <c r="B17" s="184" t="s">
        <v>25</v>
      </c>
      <c r="C17" s="39" t="s">
        <v>19</v>
      </c>
      <c r="D17" s="18">
        <v>3</v>
      </c>
      <c r="E17" s="20">
        <v>110</v>
      </c>
      <c r="F17" s="19">
        <v>12</v>
      </c>
      <c r="G17" s="19">
        <v>53</v>
      </c>
      <c r="H17" s="20">
        <v>57</v>
      </c>
      <c r="I17" s="19">
        <v>17</v>
      </c>
      <c r="J17" s="19">
        <v>6</v>
      </c>
      <c r="K17" s="19">
        <v>33</v>
      </c>
      <c r="L17" s="19">
        <v>49</v>
      </c>
      <c r="M17" s="21">
        <v>1</v>
      </c>
      <c r="N17" s="19">
        <v>65</v>
      </c>
      <c r="O17" s="22">
        <v>30</v>
      </c>
      <c r="P17" s="77">
        <f>SUM(D17:O17)</f>
        <v>436</v>
      </c>
      <c r="Q17" s="23">
        <v>2762</v>
      </c>
      <c r="R17" s="23">
        <v>23595</v>
      </c>
      <c r="S17" s="23">
        <v>231660</v>
      </c>
      <c r="U17" s="116"/>
    </row>
    <row r="18" spans="1:21" ht="13.5" thickBot="1">
      <c r="A18" s="191"/>
      <c r="B18" s="185"/>
      <c r="C18" s="32" t="s">
        <v>20</v>
      </c>
      <c r="D18" s="40">
        <f t="shared" si="2"/>
        <v>5.9760956175298804E-3</v>
      </c>
      <c r="E18" s="41">
        <f t="shared" si="2"/>
        <v>4.7803224544782927E-3</v>
      </c>
      <c r="F18" s="41">
        <f t="shared" si="2"/>
        <v>3.4443168771526979E-3</v>
      </c>
      <c r="G18" s="41">
        <f t="shared" si="2"/>
        <v>6.3132817153067301E-3</v>
      </c>
      <c r="H18" s="42">
        <f t="shared" si="2"/>
        <v>6.8206294124685896E-3</v>
      </c>
      <c r="I18" s="41">
        <f t="shared" si="2"/>
        <v>5.3916904535363146E-3</v>
      </c>
      <c r="J18" s="41">
        <f t="shared" si="2"/>
        <v>5.5710306406685237E-3</v>
      </c>
      <c r="K18" s="41">
        <f t="shared" si="2"/>
        <v>4.0376850605652759E-3</v>
      </c>
      <c r="L18" s="41">
        <f t="shared" si="2"/>
        <v>3.8978601543234429E-3</v>
      </c>
      <c r="M18" s="43">
        <f t="shared" si="2"/>
        <v>3.1645569620253164E-3</v>
      </c>
      <c r="N18" s="41">
        <f t="shared" si="2"/>
        <v>6.9370330843116328E-3</v>
      </c>
      <c r="O18" s="44">
        <f t="shared" si="2"/>
        <v>3.5034450543033981E-3</v>
      </c>
      <c r="P18" s="80">
        <f>P17/P$7</f>
        <v>5.0131076668353033E-3</v>
      </c>
      <c r="Q18" s="45">
        <f>Q17/Q$7</f>
        <v>5.0295087579371369E-3</v>
      </c>
      <c r="R18" s="45">
        <f>R17/R$7</f>
        <v>4.1892046885003619E-3</v>
      </c>
      <c r="S18" s="45">
        <f>S17/S$7</f>
        <v>6.4822258966463564E-3</v>
      </c>
      <c r="U18" s="116"/>
    </row>
    <row r="19" spans="1:21">
      <c r="A19" s="191"/>
      <c r="B19" s="184" t="s">
        <v>24</v>
      </c>
      <c r="C19" s="39" t="s">
        <v>19</v>
      </c>
      <c r="D19" s="18">
        <v>1</v>
      </c>
      <c r="E19" s="19">
        <v>267</v>
      </c>
      <c r="F19" s="19">
        <v>42</v>
      </c>
      <c r="G19" s="19">
        <v>74</v>
      </c>
      <c r="H19" s="20">
        <v>87</v>
      </c>
      <c r="I19" s="19">
        <v>29</v>
      </c>
      <c r="J19" s="19">
        <v>5</v>
      </c>
      <c r="K19" s="19">
        <v>66</v>
      </c>
      <c r="L19" s="19">
        <v>138</v>
      </c>
      <c r="M19" s="21">
        <v>2</v>
      </c>
      <c r="N19" s="19">
        <v>63</v>
      </c>
      <c r="O19" s="22">
        <v>85</v>
      </c>
      <c r="P19" s="77">
        <f>SUM(D19:O19)</f>
        <v>859</v>
      </c>
      <c r="Q19" s="23">
        <v>5050</v>
      </c>
      <c r="R19" s="23">
        <v>45713</v>
      </c>
      <c r="S19" s="23">
        <v>392454</v>
      </c>
      <c r="U19" s="116"/>
    </row>
    <row r="20" spans="1:21" ht="13.5" thickBot="1">
      <c r="A20" s="191"/>
      <c r="B20" s="185"/>
      <c r="C20" s="32" t="s">
        <v>20</v>
      </c>
      <c r="D20" s="41">
        <f t="shared" si="2"/>
        <v>1.9920318725099601E-3</v>
      </c>
      <c r="E20" s="41">
        <f t="shared" si="2"/>
        <v>1.1603146321324583E-2</v>
      </c>
      <c r="F20" s="41">
        <f t="shared" si="2"/>
        <v>1.2055109070034443E-2</v>
      </c>
      <c r="G20" s="41">
        <f t="shared" si="2"/>
        <v>8.8147706968433586E-3</v>
      </c>
      <c r="H20" s="42">
        <f t="shared" si="2"/>
        <v>1.0410434366399426E-2</v>
      </c>
      <c r="I20" s="41">
        <f t="shared" si="2"/>
        <v>9.197589597209007E-3</v>
      </c>
      <c r="J20" s="41">
        <f t="shared" si="2"/>
        <v>4.642525533890436E-3</v>
      </c>
      <c r="K20" s="41">
        <f t="shared" si="2"/>
        <v>8.0753701211305519E-3</v>
      </c>
      <c r="L20" s="41">
        <f t="shared" si="2"/>
        <v>1.0977646965237451E-2</v>
      </c>
      <c r="M20" s="43">
        <f t="shared" si="2"/>
        <v>6.3291139240506328E-3</v>
      </c>
      <c r="N20" s="41">
        <f t="shared" si="2"/>
        <v>6.7235859124866598E-3</v>
      </c>
      <c r="O20" s="44">
        <f t="shared" si="2"/>
        <v>9.9264276538596295E-3</v>
      </c>
      <c r="P20" s="80">
        <f>P19/P$7</f>
        <v>9.8767419399346922E-3</v>
      </c>
      <c r="Q20" s="45">
        <f>Q19/Q$7</f>
        <v>9.1958795175896228E-3</v>
      </c>
      <c r="R20" s="45">
        <f>R19/R$7</f>
        <v>8.1161735081761843E-3</v>
      </c>
      <c r="S20" s="45">
        <f>S19/S$7</f>
        <v>1.0981505145655051E-2</v>
      </c>
      <c r="U20" s="61"/>
    </row>
    <row r="21" spans="1:21">
      <c r="A21" s="191"/>
      <c r="B21" s="184" t="s">
        <v>26</v>
      </c>
      <c r="C21" s="39" t="s">
        <v>19</v>
      </c>
      <c r="D21" s="18">
        <v>1</v>
      </c>
      <c r="E21" s="19">
        <v>46</v>
      </c>
      <c r="F21" s="19">
        <v>4</v>
      </c>
      <c r="G21" s="19">
        <v>23</v>
      </c>
      <c r="H21" s="20">
        <v>19</v>
      </c>
      <c r="I21" s="19">
        <v>4</v>
      </c>
      <c r="J21" s="19">
        <v>2</v>
      </c>
      <c r="K21" s="19">
        <v>14</v>
      </c>
      <c r="L21" s="19">
        <v>21</v>
      </c>
      <c r="M21" s="21">
        <v>3</v>
      </c>
      <c r="N21" s="19">
        <v>14</v>
      </c>
      <c r="O21" s="22">
        <v>12</v>
      </c>
      <c r="P21" s="77">
        <f>SUM(D21:O21)</f>
        <v>163</v>
      </c>
      <c r="Q21" s="23">
        <v>979</v>
      </c>
      <c r="R21" s="23">
        <v>9795</v>
      </c>
      <c r="S21" s="23">
        <v>65076</v>
      </c>
      <c r="U21" s="61"/>
    </row>
    <row r="22" spans="1:21" ht="13.5" thickBot="1">
      <c r="A22" s="191"/>
      <c r="B22" s="185"/>
      <c r="C22" s="32" t="s">
        <v>20</v>
      </c>
      <c r="D22" s="41">
        <f t="shared" si="2"/>
        <v>1.9920318725099601E-3</v>
      </c>
      <c r="E22" s="41">
        <f t="shared" si="2"/>
        <v>1.9990439355091045E-3</v>
      </c>
      <c r="F22" s="41">
        <f t="shared" si="2"/>
        <v>1.148105625717566E-3</v>
      </c>
      <c r="G22" s="41">
        <f t="shared" si="2"/>
        <v>2.7397260273972603E-3</v>
      </c>
      <c r="H22" s="42">
        <f t="shared" si="2"/>
        <v>2.2735431374895296E-3</v>
      </c>
      <c r="I22" s="41">
        <f t="shared" si="2"/>
        <v>1.2686330478908975E-3</v>
      </c>
      <c r="J22" s="41">
        <f t="shared" si="2"/>
        <v>1.8570102135561746E-3</v>
      </c>
      <c r="K22" s="41">
        <f t="shared" si="2"/>
        <v>1.7129572984216322E-3</v>
      </c>
      <c r="L22" s="41">
        <f t="shared" si="2"/>
        <v>1.670511494710047E-3</v>
      </c>
      <c r="M22" s="43">
        <f t="shared" si="2"/>
        <v>9.4936708860759497E-3</v>
      </c>
      <c r="N22" s="41">
        <f t="shared" si="2"/>
        <v>1.4941302027748132E-3</v>
      </c>
      <c r="O22" s="44">
        <f t="shared" si="2"/>
        <v>1.4013780217213593E-3</v>
      </c>
      <c r="P22" s="80">
        <f>P21/P$7</f>
        <v>1.8741663983810881E-3</v>
      </c>
      <c r="Q22" s="45">
        <f>Q21/Q$7</f>
        <v>1.7827259500436121E-3</v>
      </c>
      <c r="R22" s="45">
        <f>R21/R$7</f>
        <v>1.7390659005662662E-3</v>
      </c>
      <c r="S22" s="45">
        <f>S21/S$7</f>
        <v>1.8209329726761559E-3</v>
      </c>
      <c r="U22" s="61"/>
    </row>
    <row r="23" spans="1:21">
      <c r="A23" s="191"/>
      <c r="B23" s="186" t="s">
        <v>97</v>
      </c>
      <c r="C23" s="39" t="s">
        <v>19</v>
      </c>
      <c r="D23" s="18">
        <v>6</v>
      </c>
      <c r="E23" s="19">
        <v>127</v>
      </c>
      <c r="F23" s="19">
        <v>21</v>
      </c>
      <c r="G23" s="19">
        <v>56</v>
      </c>
      <c r="H23" s="20">
        <v>53</v>
      </c>
      <c r="I23" s="19">
        <v>27</v>
      </c>
      <c r="J23" s="19">
        <v>5</v>
      </c>
      <c r="K23" s="19">
        <v>63</v>
      </c>
      <c r="L23" s="19">
        <v>90</v>
      </c>
      <c r="M23" s="21">
        <v>0</v>
      </c>
      <c r="N23" s="19">
        <v>74</v>
      </c>
      <c r="O23" s="22">
        <v>48</v>
      </c>
      <c r="P23" s="77">
        <f>SUM(D23:O23)</f>
        <v>570</v>
      </c>
      <c r="Q23" s="23">
        <v>3980</v>
      </c>
      <c r="R23" s="23">
        <v>36357</v>
      </c>
      <c r="S23" s="23">
        <v>433996</v>
      </c>
      <c r="U23" s="61"/>
    </row>
    <row r="24" spans="1:21" ht="13.5" thickBot="1">
      <c r="A24" s="191"/>
      <c r="B24" s="185"/>
      <c r="C24" s="32" t="s">
        <v>20</v>
      </c>
      <c r="D24" s="40">
        <f t="shared" ref="D24:O24" si="3">D23/D$7</f>
        <v>1.1952191235059761E-2</v>
      </c>
      <c r="E24" s="41">
        <f t="shared" si="3"/>
        <v>5.5190995610794836E-3</v>
      </c>
      <c r="F24" s="41">
        <f t="shared" si="3"/>
        <v>6.0275545350172216E-3</v>
      </c>
      <c r="G24" s="41">
        <f t="shared" si="3"/>
        <v>6.6706372840976769E-3</v>
      </c>
      <c r="H24" s="42">
        <f t="shared" si="3"/>
        <v>6.3419887519444778E-3</v>
      </c>
      <c r="I24" s="41">
        <f t="shared" si="3"/>
        <v>8.5632730732635581E-3</v>
      </c>
      <c r="J24" s="41">
        <f t="shared" si="3"/>
        <v>4.642525533890436E-3</v>
      </c>
      <c r="K24" s="41">
        <f t="shared" si="3"/>
        <v>7.708307842897345E-3</v>
      </c>
      <c r="L24" s="41">
        <f t="shared" si="3"/>
        <v>7.1593349773287724E-3</v>
      </c>
      <c r="M24" s="43">
        <f t="shared" si="3"/>
        <v>0</v>
      </c>
      <c r="N24" s="41">
        <f t="shared" si="3"/>
        <v>7.8975453575240127E-3</v>
      </c>
      <c r="O24" s="44">
        <f t="shared" si="3"/>
        <v>5.6055120868854372E-3</v>
      </c>
      <c r="P24" s="80">
        <f>P23/P$7</f>
        <v>6.5538334176516583E-3</v>
      </c>
      <c r="Q24" s="45">
        <f>Q23/Q$7</f>
        <v>7.2474456396052871E-3</v>
      </c>
      <c r="R24" s="45">
        <f>R23/R$7</f>
        <v>6.4550504284724593E-3</v>
      </c>
      <c r="S24" s="45">
        <f>S23/S$7</f>
        <v>1.214391828645831E-2</v>
      </c>
    </row>
    <row r="25" spans="1:21">
      <c r="A25" s="191"/>
      <c r="B25" s="184" t="s">
        <v>98</v>
      </c>
      <c r="C25" s="39" t="s">
        <v>19</v>
      </c>
      <c r="D25" s="63">
        <v>75</v>
      </c>
      <c r="E25" s="20">
        <v>7409</v>
      </c>
      <c r="F25" s="20">
        <v>750</v>
      </c>
      <c r="G25" s="20">
        <v>2007</v>
      </c>
      <c r="H25" s="20">
        <v>2261</v>
      </c>
      <c r="I25" s="20">
        <v>792</v>
      </c>
      <c r="J25" s="20">
        <v>164</v>
      </c>
      <c r="K25" s="20">
        <v>1690</v>
      </c>
      <c r="L25" s="20">
        <v>3178</v>
      </c>
      <c r="M25" s="64">
        <v>39</v>
      </c>
      <c r="N25" s="20">
        <v>2559</v>
      </c>
      <c r="O25" s="65">
        <v>2273</v>
      </c>
      <c r="P25" s="77">
        <f>SUM(D25:O25)</f>
        <v>23197</v>
      </c>
      <c r="Q25" s="66">
        <v>131635</v>
      </c>
      <c r="R25" s="66">
        <v>1225218</v>
      </c>
      <c r="S25" s="66">
        <v>7011856</v>
      </c>
    </row>
    <row r="26" spans="1:21" ht="13.5" thickBot="1">
      <c r="A26" s="191"/>
      <c r="B26" s="185"/>
      <c r="C26" s="32" t="s">
        <v>20</v>
      </c>
      <c r="D26" s="125">
        <f t="shared" ref="D26:O26" si="4">D25/D$7</f>
        <v>0.14940239043824702</v>
      </c>
      <c r="E26" s="159">
        <f t="shared" si="4"/>
        <v>0.3219764460475425</v>
      </c>
      <c r="F26" s="165">
        <f t="shared" si="4"/>
        <v>0.21526980482204364</v>
      </c>
      <c r="G26" s="165">
        <f t="shared" si="4"/>
        <v>0.23907087552114353</v>
      </c>
      <c r="H26" s="159">
        <f t="shared" si="4"/>
        <v>0.27055163336125404</v>
      </c>
      <c r="I26" s="165">
        <f t="shared" si="4"/>
        <v>0.25118934348239774</v>
      </c>
      <c r="J26" s="124">
        <f t="shared" si="4"/>
        <v>0.15227483751160631</v>
      </c>
      <c r="K26" s="165">
        <f t="shared" si="4"/>
        <v>0.2067784167380399</v>
      </c>
      <c r="L26" s="165">
        <f t="shared" si="4"/>
        <v>0.25280407286612044</v>
      </c>
      <c r="M26" s="43">
        <f t="shared" si="4"/>
        <v>0.12341772151898735</v>
      </c>
      <c r="N26" s="159">
        <f t="shared" si="4"/>
        <v>0.27310565635005335</v>
      </c>
      <c r="O26" s="167">
        <f t="shared" si="4"/>
        <v>0.26544435361438751</v>
      </c>
      <c r="P26" s="168">
        <f>P25/P$7</f>
        <v>0.26671802419169388</v>
      </c>
      <c r="Q26" s="169">
        <f>Q25/Q$7</f>
        <v>0.239702891148101</v>
      </c>
      <c r="R26" s="128">
        <f>R25/R$7</f>
        <v>0.21753290909239403</v>
      </c>
      <c r="S26" s="45">
        <f>S25/S$7</f>
        <v>0.19620320533003166</v>
      </c>
    </row>
    <row r="27" spans="1:21">
      <c r="A27" s="191"/>
      <c r="B27" s="184" t="s">
        <v>99</v>
      </c>
      <c r="C27" s="62" t="s">
        <v>19</v>
      </c>
      <c r="D27" s="18">
        <v>8</v>
      </c>
      <c r="E27" s="19">
        <v>397</v>
      </c>
      <c r="F27" s="19">
        <v>27</v>
      </c>
      <c r="G27" s="19">
        <v>123</v>
      </c>
      <c r="H27" s="20">
        <v>115</v>
      </c>
      <c r="I27" s="19">
        <v>43</v>
      </c>
      <c r="J27" s="19">
        <v>11</v>
      </c>
      <c r="K27" s="19">
        <v>110</v>
      </c>
      <c r="L27" s="19">
        <v>168</v>
      </c>
      <c r="M27" s="21">
        <v>1</v>
      </c>
      <c r="N27" s="19">
        <v>162</v>
      </c>
      <c r="O27" s="22">
        <v>125</v>
      </c>
      <c r="P27" s="77">
        <f>SUM(D27:O27)</f>
        <v>1290</v>
      </c>
      <c r="Q27" s="23">
        <v>7715</v>
      </c>
      <c r="R27" s="23">
        <v>64395</v>
      </c>
      <c r="S27" s="23">
        <v>329951</v>
      </c>
    </row>
    <row r="28" spans="1:21" ht="13.5" thickBot="1">
      <c r="A28" s="191"/>
      <c r="B28" s="185"/>
      <c r="C28" s="67" t="s">
        <v>20</v>
      </c>
      <c r="D28" s="40">
        <f t="shared" ref="D28:O30" si="5">D27/D$7</f>
        <v>1.5936254980079681E-2</v>
      </c>
      <c r="E28" s="41">
        <f t="shared" si="5"/>
        <v>1.725261831298075E-2</v>
      </c>
      <c r="F28" s="41">
        <f t="shared" si="5"/>
        <v>7.749712973593571E-3</v>
      </c>
      <c r="G28" s="41">
        <f t="shared" si="5"/>
        <v>1.4651578320428826E-2</v>
      </c>
      <c r="H28" s="42">
        <f t="shared" si="5"/>
        <v>1.3760918990068207E-2</v>
      </c>
      <c r="I28" s="41">
        <f t="shared" si="5"/>
        <v>1.3637805264827149E-2</v>
      </c>
      <c r="J28" s="41">
        <f t="shared" si="5"/>
        <v>1.021355617455896E-2</v>
      </c>
      <c r="K28" s="41">
        <f t="shared" si="5"/>
        <v>1.3458950201884253E-2</v>
      </c>
      <c r="L28" s="41">
        <f t="shared" si="5"/>
        <v>1.3364091957680376E-2</v>
      </c>
      <c r="M28" s="43">
        <f t="shared" si="5"/>
        <v>3.1645569620253164E-3</v>
      </c>
      <c r="N28" s="41">
        <f t="shared" si="5"/>
        <v>1.728922091782284E-2</v>
      </c>
      <c r="O28" s="44">
        <f t="shared" si="5"/>
        <v>1.459768772626416E-2</v>
      </c>
      <c r="P28" s="80">
        <f>P27/P$7</f>
        <v>1.4832359839948489E-2</v>
      </c>
      <c r="Q28" s="45">
        <f>Q27/Q$7</f>
        <v>1.4048754550139394E-2</v>
      </c>
      <c r="R28" s="45">
        <f>R27/R$7</f>
        <v>1.1433093278914213E-2</v>
      </c>
      <c r="S28" s="45">
        <f>S27/S$7</f>
        <v>9.2325689235274195E-3</v>
      </c>
    </row>
    <row r="29" spans="1:21">
      <c r="A29" s="191"/>
      <c r="B29" s="184" t="s">
        <v>100</v>
      </c>
      <c r="C29" s="62" t="s">
        <v>19</v>
      </c>
      <c r="D29" s="20">
        <v>164</v>
      </c>
      <c r="E29" s="20">
        <v>2762</v>
      </c>
      <c r="F29" s="20">
        <v>555</v>
      </c>
      <c r="G29" s="20">
        <v>1261</v>
      </c>
      <c r="H29" s="20">
        <v>1051</v>
      </c>
      <c r="I29" s="20">
        <v>367</v>
      </c>
      <c r="J29" s="20">
        <v>289</v>
      </c>
      <c r="K29" s="20">
        <v>1582</v>
      </c>
      <c r="L29" s="20">
        <v>2268</v>
      </c>
      <c r="M29" s="64">
        <v>55</v>
      </c>
      <c r="N29" s="20">
        <v>1152</v>
      </c>
      <c r="O29" s="65">
        <v>1140</v>
      </c>
      <c r="P29" s="77">
        <f>SUM(D29:O29)</f>
        <v>12646</v>
      </c>
      <c r="Q29" s="66">
        <v>101242</v>
      </c>
      <c r="R29" s="66">
        <v>1249629</v>
      </c>
      <c r="S29" s="66">
        <v>7126632</v>
      </c>
    </row>
    <row r="30" spans="1:21" ht="13.5" thickBot="1">
      <c r="A30" s="192"/>
      <c r="B30" s="185"/>
      <c r="C30" s="67" t="s">
        <v>20</v>
      </c>
      <c r="D30" s="159">
        <f t="shared" si="5"/>
        <v>0.32669322709163345</v>
      </c>
      <c r="E30" s="124">
        <f t="shared" si="5"/>
        <v>0.12002955108426405</v>
      </c>
      <c r="F30" s="124">
        <f t="shared" si="5"/>
        <v>0.1592996555683123</v>
      </c>
      <c r="G30" s="41">
        <f t="shared" si="5"/>
        <v>0.15020845741512806</v>
      </c>
      <c r="H30" s="42">
        <f t="shared" si="5"/>
        <v>0.12576283355271031</v>
      </c>
      <c r="I30" s="41">
        <f t="shared" si="5"/>
        <v>0.11639708214398985</v>
      </c>
      <c r="J30" s="165">
        <f t="shared" si="5"/>
        <v>0.26833797585886721</v>
      </c>
      <c r="K30" s="124">
        <f t="shared" si="5"/>
        <v>0.19356417472164444</v>
      </c>
      <c r="L30" s="124">
        <f t="shared" si="5"/>
        <v>0.18041524142868506</v>
      </c>
      <c r="M30" s="126">
        <f t="shared" si="5"/>
        <v>0.17405063291139242</v>
      </c>
      <c r="N30" s="41">
        <f t="shared" si="5"/>
        <v>0.12294557097118464</v>
      </c>
      <c r="O30" s="44">
        <f t="shared" si="5"/>
        <v>0.13313091206352914</v>
      </c>
      <c r="P30" s="80">
        <f>P29/P$7</f>
        <v>0.14540311824495239</v>
      </c>
      <c r="Q30" s="128">
        <f>Q29/Q$7</f>
        <v>0.18435826418214032</v>
      </c>
      <c r="R30" s="169">
        <f>R29/R$7</f>
        <v>0.22186699155270267</v>
      </c>
      <c r="S30" s="128">
        <f>S29/S$7</f>
        <v>0.19941482563355181</v>
      </c>
    </row>
    <row r="31" spans="1:21" ht="2.25" customHeight="1">
      <c r="A31" s="1"/>
      <c r="B31" s="189"/>
      <c r="C31" s="1"/>
      <c r="D31" s="46"/>
      <c r="E31" s="46"/>
      <c r="F31" s="46"/>
      <c r="G31" s="46"/>
      <c r="H31" s="47"/>
      <c r="I31" s="46"/>
      <c r="J31" s="46"/>
      <c r="K31" s="46"/>
      <c r="L31" s="46"/>
      <c r="M31" s="46"/>
      <c r="N31" s="46"/>
      <c r="O31" s="48"/>
      <c r="P31" s="81"/>
      <c r="Q31" s="46"/>
      <c r="R31" s="46"/>
      <c r="S31" s="46"/>
    </row>
    <row r="32" spans="1:21" ht="10.5" customHeight="1">
      <c r="A32" s="1"/>
      <c r="B32" s="189"/>
      <c r="C32" s="1"/>
      <c r="D32" s="123">
        <f>(D29+D27+D25+D23+D21+D19+D17+D15+D13+D11+D9)-D7</f>
        <v>0</v>
      </c>
      <c r="E32" s="123">
        <f t="shared" ref="E32:S32" si="6">(E29+E27+E25+E23+E21+E19+E17+E15+E13+E11+E9)-E7</f>
        <v>0</v>
      </c>
      <c r="F32" s="123">
        <f t="shared" si="6"/>
        <v>0</v>
      </c>
      <c r="G32" s="123">
        <f t="shared" si="6"/>
        <v>0</v>
      </c>
      <c r="H32" s="123">
        <f t="shared" si="6"/>
        <v>0</v>
      </c>
      <c r="I32" s="123">
        <f t="shared" si="6"/>
        <v>0</v>
      </c>
      <c r="J32" s="123">
        <f t="shared" si="6"/>
        <v>0</v>
      </c>
      <c r="K32" s="123">
        <f t="shared" si="6"/>
        <v>0</v>
      </c>
      <c r="L32" s="123">
        <f t="shared" si="6"/>
        <v>0</v>
      </c>
      <c r="M32" s="123">
        <f t="shared" si="6"/>
        <v>0</v>
      </c>
      <c r="N32" s="123">
        <f t="shared" si="6"/>
        <v>0</v>
      </c>
      <c r="O32" s="123">
        <f t="shared" si="6"/>
        <v>0</v>
      </c>
      <c r="P32" s="123">
        <f t="shared" si="6"/>
        <v>0</v>
      </c>
      <c r="Q32" s="123">
        <f t="shared" si="6"/>
        <v>0</v>
      </c>
      <c r="R32" s="123">
        <f t="shared" si="6"/>
        <v>0</v>
      </c>
      <c r="S32" s="123">
        <f t="shared" si="6"/>
        <v>0</v>
      </c>
    </row>
    <row r="33" spans="1:19" s="87" customFormat="1" ht="3" customHeight="1">
      <c r="A33" s="121"/>
      <c r="B33" s="121"/>
      <c r="C33" s="122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88"/>
      <c r="P33" s="89"/>
      <c r="Q33" s="88"/>
      <c r="R33" s="88"/>
      <c r="S33" s="88"/>
    </row>
    <row r="34" spans="1:19" ht="8.1" customHeight="1" thickBot="1">
      <c r="O34" s="50"/>
      <c r="P34" s="82"/>
    </row>
    <row r="35" spans="1:19" ht="13.5" customHeight="1" thickBot="1">
      <c r="A35" s="195" t="s">
        <v>21</v>
      </c>
      <c r="B35" s="179" t="s">
        <v>16</v>
      </c>
      <c r="C35" s="9"/>
      <c r="D35" s="51">
        <v>583</v>
      </c>
      <c r="E35" s="11">
        <v>31674</v>
      </c>
      <c r="F35" s="11">
        <v>4310</v>
      </c>
      <c r="G35" s="11">
        <v>11228</v>
      </c>
      <c r="H35" s="12">
        <v>10960</v>
      </c>
      <c r="I35" s="11">
        <v>4033</v>
      </c>
      <c r="J35" s="11">
        <v>1263</v>
      </c>
      <c r="K35" s="11">
        <v>10652</v>
      </c>
      <c r="L35" s="11">
        <v>16962</v>
      </c>
      <c r="M35" s="11">
        <v>364</v>
      </c>
      <c r="N35" s="11">
        <v>12638</v>
      </c>
      <c r="O35" s="14">
        <v>11827</v>
      </c>
      <c r="P35" s="76">
        <f>SUM(D35:O35)</f>
        <v>116494</v>
      </c>
      <c r="Q35" s="15">
        <v>730335</v>
      </c>
      <c r="R35" s="15">
        <v>7194953</v>
      </c>
      <c r="S35" s="15">
        <v>47568588</v>
      </c>
    </row>
    <row r="36" spans="1:19" ht="13.5" thickTop="1">
      <c r="A36" s="196"/>
      <c r="B36" s="180" t="s">
        <v>22</v>
      </c>
      <c r="C36" s="17"/>
      <c r="D36" s="18">
        <v>453</v>
      </c>
      <c r="E36" s="19">
        <v>22159</v>
      </c>
      <c r="F36" s="19">
        <v>3371</v>
      </c>
      <c r="G36" s="19">
        <v>8111</v>
      </c>
      <c r="H36" s="20">
        <v>8040</v>
      </c>
      <c r="I36" s="19">
        <v>3023</v>
      </c>
      <c r="J36" s="19">
        <v>1017</v>
      </c>
      <c r="K36" s="19">
        <v>7887</v>
      </c>
      <c r="L36" s="19">
        <v>11992</v>
      </c>
      <c r="M36" s="19">
        <v>306</v>
      </c>
      <c r="N36" s="19">
        <v>9063</v>
      </c>
      <c r="O36" s="52">
        <v>8282</v>
      </c>
      <c r="P36" s="83">
        <f>SUM(D36:O36)</f>
        <v>83704</v>
      </c>
      <c r="Q36" s="23">
        <v>526133</v>
      </c>
      <c r="R36" s="23">
        <v>5374701</v>
      </c>
      <c r="S36" s="23">
        <v>35467172</v>
      </c>
    </row>
    <row r="37" spans="1:19" ht="13.5" thickBot="1">
      <c r="A37" s="196"/>
      <c r="B37" s="181"/>
      <c r="C37" s="25"/>
      <c r="D37" s="30">
        <f t="shared" ref="D37:P37" si="7">D36/D$35</f>
        <v>0.77701543739279588</v>
      </c>
      <c r="E37" s="30">
        <f t="shared" si="7"/>
        <v>0.69959588305866005</v>
      </c>
      <c r="F37" s="30">
        <f t="shared" si="7"/>
        <v>0.78213457076566129</v>
      </c>
      <c r="G37" s="30">
        <f t="shared" si="7"/>
        <v>0.72239045244032773</v>
      </c>
      <c r="H37" s="30">
        <f t="shared" si="7"/>
        <v>0.73357664233576647</v>
      </c>
      <c r="I37" s="30">
        <f t="shared" si="7"/>
        <v>0.74956607984130919</v>
      </c>
      <c r="J37" s="30">
        <f t="shared" si="7"/>
        <v>0.80522565320665085</v>
      </c>
      <c r="K37" s="30">
        <f t="shared" si="7"/>
        <v>0.74042433345850545</v>
      </c>
      <c r="L37" s="30">
        <f t="shared" si="7"/>
        <v>0.70699209998820889</v>
      </c>
      <c r="M37" s="30">
        <f t="shared" si="7"/>
        <v>0.84065934065934067</v>
      </c>
      <c r="N37" s="30">
        <f t="shared" si="7"/>
        <v>0.71712296249406549</v>
      </c>
      <c r="O37" s="30">
        <f t="shared" si="7"/>
        <v>0.70026211211634393</v>
      </c>
      <c r="P37" s="78">
        <f t="shared" si="7"/>
        <v>0.71852627603138364</v>
      </c>
      <c r="Q37" s="30">
        <f>Q36/Q$35</f>
        <v>0.72039954267562145</v>
      </c>
      <c r="R37" s="30">
        <f>R36/R$35</f>
        <v>0.74700988317783312</v>
      </c>
      <c r="S37" s="30">
        <f>S36/S$35</f>
        <v>0.74560068926157741</v>
      </c>
    </row>
    <row r="38" spans="1:19" ht="13.5" thickTop="1">
      <c r="A38" s="196"/>
      <c r="B38" s="180" t="s">
        <v>18</v>
      </c>
      <c r="C38" s="17"/>
      <c r="D38" s="53">
        <v>401</v>
      </c>
      <c r="E38" s="19">
        <v>20217</v>
      </c>
      <c r="F38" s="19">
        <v>3046</v>
      </c>
      <c r="G38" s="19">
        <v>7179</v>
      </c>
      <c r="H38" s="20">
        <v>7136</v>
      </c>
      <c r="I38" s="19">
        <v>2636</v>
      </c>
      <c r="J38" s="19">
        <v>909</v>
      </c>
      <c r="K38" s="19">
        <v>7066</v>
      </c>
      <c r="L38" s="19">
        <v>10731</v>
      </c>
      <c r="M38" s="19">
        <v>289</v>
      </c>
      <c r="N38" s="19">
        <v>8147</v>
      </c>
      <c r="O38" s="22">
        <v>7393</v>
      </c>
      <c r="P38" s="77">
        <f>SUM(D38:O38)</f>
        <v>75150</v>
      </c>
      <c r="Q38" s="23">
        <v>471536</v>
      </c>
      <c r="R38" s="23">
        <v>4859994</v>
      </c>
      <c r="S38" s="23">
        <v>31397916</v>
      </c>
    </row>
    <row r="39" spans="1:19" ht="6.75" customHeight="1" thickBot="1">
      <c r="A39" s="196"/>
      <c r="B39" s="182"/>
      <c r="C39" s="32"/>
      <c r="D39" s="33"/>
      <c r="E39" s="34"/>
      <c r="F39" s="34"/>
      <c r="G39" s="34"/>
      <c r="H39" s="35"/>
      <c r="I39" s="34"/>
      <c r="J39" s="34"/>
      <c r="K39" s="34"/>
      <c r="L39" s="34"/>
      <c r="M39" s="34"/>
      <c r="N39" s="34"/>
      <c r="O39" s="37"/>
      <c r="P39" s="79"/>
      <c r="Q39" s="38"/>
      <c r="R39" s="38"/>
      <c r="S39" s="38"/>
    </row>
    <row r="40" spans="1:19">
      <c r="A40" s="196"/>
      <c r="B40" s="187" t="s">
        <v>23</v>
      </c>
      <c r="C40" s="39" t="s">
        <v>19</v>
      </c>
      <c r="D40" s="54">
        <v>99</v>
      </c>
      <c r="E40" s="55">
        <v>3599</v>
      </c>
      <c r="F40" s="55">
        <v>691</v>
      </c>
      <c r="G40" s="55">
        <v>1955</v>
      </c>
      <c r="H40" s="56">
        <v>1820</v>
      </c>
      <c r="I40" s="55">
        <v>930</v>
      </c>
      <c r="J40" s="55">
        <v>215</v>
      </c>
      <c r="K40" s="55">
        <v>2099</v>
      </c>
      <c r="L40" s="55">
        <v>2638</v>
      </c>
      <c r="M40" s="55">
        <v>77</v>
      </c>
      <c r="N40" s="55">
        <v>2243</v>
      </c>
      <c r="O40" s="57">
        <v>1574</v>
      </c>
      <c r="P40" s="84">
        <f>SUM(D40:O40)</f>
        <v>17940</v>
      </c>
      <c r="Q40" s="58">
        <v>129536</v>
      </c>
      <c r="R40" s="58">
        <v>1033997</v>
      </c>
      <c r="S40" s="58">
        <v>10644118</v>
      </c>
    </row>
    <row r="41" spans="1:19" ht="13.5" thickBot="1">
      <c r="A41" s="196"/>
      <c r="B41" s="188"/>
      <c r="C41" s="32" t="s">
        <v>20</v>
      </c>
      <c r="D41" s="40">
        <f t="shared" ref="D41:P41" si="8">D40/D$38</f>
        <v>0.24688279301745636</v>
      </c>
      <c r="E41" s="41">
        <f t="shared" si="8"/>
        <v>0.17801849928278182</v>
      </c>
      <c r="F41" s="41">
        <f t="shared" si="8"/>
        <v>0.22685489166119502</v>
      </c>
      <c r="G41" s="41">
        <f t="shared" si="8"/>
        <v>0.27232205042485025</v>
      </c>
      <c r="H41" s="42">
        <f t="shared" si="8"/>
        <v>0.25504484304932734</v>
      </c>
      <c r="I41" s="41">
        <f t="shared" si="8"/>
        <v>0.35280728376327769</v>
      </c>
      <c r="J41" s="41">
        <f t="shared" si="8"/>
        <v>0.23652365236523654</v>
      </c>
      <c r="K41" s="41">
        <f t="shared" si="8"/>
        <v>0.29705632606849702</v>
      </c>
      <c r="L41" s="41">
        <f t="shared" si="8"/>
        <v>0.245829838784829</v>
      </c>
      <c r="M41" s="41">
        <f t="shared" si="8"/>
        <v>0.26643598615916952</v>
      </c>
      <c r="N41" s="41">
        <f t="shared" si="8"/>
        <v>0.27531606726402358</v>
      </c>
      <c r="O41" s="44">
        <f t="shared" si="8"/>
        <v>0.21290409847152711</v>
      </c>
      <c r="P41" s="80">
        <f t="shared" si="8"/>
        <v>0.23872255489021957</v>
      </c>
      <c r="Q41" s="45">
        <f>Q40/Q$38</f>
        <v>0.27471073258457468</v>
      </c>
      <c r="R41" s="45">
        <f>R40/R$38</f>
        <v>0.21275684702491401</v>
      </c>
      <c r="S41" s="45">
        <f>S40/S$38</f>
        <v>0.33900714939169846</v>
      </c>
    </row>
    <row r="42" spans="1:19">
      <c r="A42" s="196"/>
      <c r="B42" s="187" t="s">
        <v>95</v>
      </c>
      <c r="C42" s="39" t="s">
        <v>19</v>
      </c>
      <c r="D42" s="59">
        <v>302</v>
      </c>
      <c r="E42" s="55">
        <v>16618</v>
      </c>
      <c r="F42" s="55">
        <v>2355</v>
      </c>
      <c r="G42" s="55">
        <v>5224</v>
      </c>
      <c r="H42" s="56">
        <v>5316</v>
      </c>
      <c r="I42" s="55">
        <v>1706</v>
      </c>
      <c r="J42" s="55">
        <v>694</v>
      </c>
      <c r="K42" s="55">
        <v>4967</v>
      </c>
      <c r="L42" s="55">
        <v>8093</v>
      </c>
      <c r="M42" s="55">
        <v>212</v>
      </c>
      <c r="N42" s="55">
        <v>5904</v>
      </c>
      <c r="O42" s="60">
        <v>5819</v>
      </c>
      <c r="P42" s="85">
        <f>SUM(D42:O42)</f>
        <v>57210</v>
      </c>
      <c r="Q42" s="58">
        <v>342000</v>
      </c>
      <c r="R42" s="58">
        <v>3825997</v>
      </c>
      <c r="S42" s="58">
        <v>20753798</v>
      </c>
    </row>
    <row r="43" spans="1:19" ht="13.5" thickBot="1">
      <c r="A43" s="196"/>
      <c r="B43" s="188"/>
      <c r="C43" s="32" t="s">
        <v>20</v>
      </c>
      <c r="D43" s="40">
        <f>D42/D$38</f>
        <v>0.75311720698254359</v>
      </c>
      <c r="E43" s="41">
        <f t="shared" ref="E43:P43" si="9">E42/E$38</f>
        <v>0.82198150071721821</v>
      </c>
      <c r="F43" s="41">
        <f t="shared" si="9"/>
        <v>0.77314510833880501</v>
      </c>
      <c r="G43" s="41">
        <f t="shared" si="9"/>
        <v>0.72767794957514975</v>
      </c>
      <c r="H43" s="42">
        <f t="shared" si="9"/>
        <v>0.7449551569506726</v>
      </c>
      <c r="I43" s="41">
        <f t="shared" si="9"/>
        <v>0.64719271623672225</v>
      </c>
      <c r="J43" s="41">
        <f t="shared" si="9"/>
        <v>0.76347634763476346</v>
      </c>
      <c r="K43" s="41">
        <f t="shared" si="9"/>
        <v>0.70294367393150292</v>
      </c>
      <c r="L43" s="41">
        <f t="shared" si="9"/>
        <v>0.754170161215171</v>
      </c>
      <c r="M43" s="41">
        <f t="shared" si="9"/>
        <v>0.73356401384083048</v>
      </c>
      <c r="N43" s="41">
        <f t="shared" si="9"/>
        <v>0.72468393273597642</v>
      </c>
      <c r="O43" s="44">
        <f t="shared" si="9"/>
        <v>0.78709590152847286</v>
      </c>
      <c r="P43" s="80">
        <f t="shared" si="9"/>
        <v>0.76127744510978046</v>
      </c>
      <c r="Q43" s="45">
        <f>Q42/Q$38</f>
        <v>0.72528926741542532</v>
      </c>
      <c r="R43" s="45">
        <f>R42/R$38</f>
        <v>0.78724315297508596</v>
      </c>
      <c r="S43" s="45">
        <f>S42/S$38</f>
        <v>0.66099285060830149</v>
      </c>
    </row>
    <row r="44" spans="1:19" ht="12.95" customHeight="1">
      <c r="A44" s="196"/>
      <c r="B44" s="193" t="s">
        <v>105</v>
      </c>
      <c r="C44" s="153" t="s">
        <v>106</v>
      </c>
      <c r="D44" s="177">
        <f>D36-D38</f>
        <v>52</v>
      </c>
      <c r="E44" s="157">
        <f t="shared" ref="E44:S44" si="10">E36-E38</f>
        <v>1942</v>
      </c>
      <c r="F44" s="157">
        <f t="shared" si="10"/>
        <v>325</v>
      </c>
      <c r="G44" s="157">
        <f t="shared" si="10"/>
        <v>932</v>
      </c>
      <c r="H44" s="157">
        <f t="shared" si="10"/>
        <v>904</v>
      </c>
      <c r="I44" s="156">
        <f t="shared" si="10"/>
        <v>387</v>
      </c>
      <c r="J44" s="157">
        <f t="shared" si="10"/>
        <v>108</v>
      </c>
      <c r="K44" s="157">
        <f t="shared" si="10"/>
        <v>821</v>
      </c>
      <c r="L44" s="157">
        <f t="shared" si="10"/>
        <v>1261</v>
      </c>
      <c r="M44" s="157">
        <f t="shared" si="10"/>
        <v>17</v>
      </c>
      <c r="N44" s="157">
        <f t="shared" si="10"/>
        <v>916</v>
      </c>
      <c r="O44" s="170">
        <f t="shared" si="10"/>
        <v>889</v>
      </c>
      <c r="P44" s="171">
        <f t="shared" si="10"/>
        <v>8554</v>
      </c>
      <c r="Q44" s="154">
        <f t="shared" si="10"/>
        <v>54597</v>
      </c>
      <c r="R44" s="171">
        <f t="shared" si="10"/>
        <v>514707</v>
      </c>
      <c r="S44" s="171">
        <f t="shared" si="10"/>
        <v>4069256</v>
      </c>
    </row>
    <row r="45" spans="1:19" s="68" customFormat="1" ht="13.5" thickBot="1">
      <c r="A45" s="197"/>
      <c r="B45" s="194"/>
      <c r="C45" s="155" t="s">
        <v>20</v>
      </c>
      <c r="D45" s="178">
        <f>D44/D36</f>
        <v>0.11479028697571744</v>
      </c>
      <c r="E45" s="175">
        <f t="shared" ref="E45:S45" si="11">E44/E36</f>
        <v>8.7639333904959607E-2</v>
      </c>
      <c r="F45" s="175">
        <f t="shared" si="11"/>
        <v>9.6410560664491246E-2</v>
      </c>
      <c r="G45" s="175">
        <f t="shared" si="11"/>
        <v>0.1149056836395019</v>
      </c>
      <c r="H45" s="175">
        <f t="shared" si="11"/>
        <v>0.11243781094527364</v>
      </c>
      <c r="I45" s="174">
        <f t="shared" si="11"/>
        <v>0.12801852464439298</v>
      </c>
      <c r="J45" s="175">
        <f t="shared" si="11"/>
        <v>0.10619469026548672</v>
      </c>
      <c r="K45" s="175">
        <f t="shared" si="11"/>
        <v>0.10409534677317105</v>
      </c>
      <c r="L45" s="175">
        <f t="shared" si="11"/>
        <v>0.10515343562374917</v>
      </c>
      <c r="M45" s="175">
        <f t="shared" si="11"/>
        <v>5.5555555555555552E-2</v>
      </c>
      <c r="N45" s="175">
        <f t="shared" si="11"/>
        <v>0.10107028577733643</v>
      </c>
      <c r="O45" s="176">
        <f t="shared" si="11"/>
        <v>0.10734122192707075</v>
      </c>
      <c r="P45" s="172">
        <f t="shared" si="11"/>
        <v>0.10219344356303163</v>
      </c>
      <c r="Q45" s="173">
        <f t="shared" si="11"/>
        <v>0.10377033943888712</v>
      </c>
      <c r="R45" s="172">
        <f t="shared" si="11"/>
        <v>9.5764769054129714E-2</v>
      </c>
      <c r="S45" s="172">
        <f t="shared" si="11"/>
        <v>0.11473302692416526</v>
      </c>
    </row>
    <row r="46" spans="1:19">
      <c r="D46" s="88"/>
    </row>
  </sheetData>
  <mergeCells count="18">
    <mergeCell ref="B42:B43"/>
    <mergeCell ref="B31:B32"/>
    <mergeCell ref="A4:A30"/>
    <mergeCell ref="B44:B45"/>
    <mergeCell ref="A35:A45"/>
    <mergeCell ref="B27:B28"/>
    <mergeCell ref="B29:B30"/>
    <mergeCell ref="B23:B24"/>
    <mergeCell ref="B25:B26"/>
    <mergeCell ref="B40:B41"/>
    <mergeCell ref="B1:J1"/>
    <mergeCell ref="B9:B10"/>
    <mergeCell ref="B19:B20"/>
    <mergeCell ref="B21:B22"/>
    <mergeCell ref="B11:B12"/>
    <mergeCell ref="B13:B14"/>
    <mergeCell ref="B15:B16"/>
    <mergeCell ref="B17:B18"/>
  </mergeCells>
  <phoneticPr fontId="0" type="noConversion"/>
  <pageMargins left="0.59055118110236227" right="0.59055118110236227" top="0.59055118110236227" bottom="0.59055118110236227" header="0.51181102362204722" footer="0.51181102362204722"/>
  <pageSetup paperSize="9" scale="87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43"/>
  <sheetViews>
    <sheetView workbookViewId="0">
      <selection activeCell="X44" sqref="X44"/>
    </sheetView>
  </sheetViews>
  <sheetFormatPr baseColWidth="10" defaultColWidth="11.42578125" defaultRowHeight="12.75"/>
  <cols>
    <col min="1" max="1" width="3.140625" style="68" customWidth="1"/>
    <col min="2" max="2" width="23.5703125" style="68" customWidth="1"/>
    <col min="3" max="3" width="3.7109375" style="68" customWidth="1"/>
    <col min="4" max="26" width="5.140625" style="68" customWidth="1"/>
    <col min="27" max="27" width="5.28515625" style="68" customWidth="1"/>
    <col min="28" max="36" width="5.140625" style="68" customWidth="1"/>
    <col min="37" max="39" width="7.42578125" style="68" customWidth="1"/>
    <col min="40" max="16384" width="11.42578125" style="68"/>
  </cols>
  <sheetData>
    <row r="1" spans="1:39" s="97" customFormat="1" ht="13.5" thickBot="1">
      <c r="D1" s="97" t="s">
        <v>93</v>
      </c>
      <c r="E1" s="97" t="s">
        <v>93</v>
      </c>
      <c r="F1" s="97" t="s">
        <v>93</v>
      </c>
      <c r="G1" s="97" t="s">
        <v>93</v>
      </c>
      <c r="H1" s="97" t="s">
        <v>93</v>
      </c>
      <c r="I1" s="97" t="s">
        <v>93</v>
      </c>
      <c r="J1" s="97" t="s">
        <v>93</v>
      </c>
      <c r="K1" s="97" t="s">
        <v>93</v>
      </c>
      <c r="L1" s="97" t="s">
        <v>93</v>
      </c>
      <c r="M1" s="97" t="s">
        <v>93</v>
      </c>
      <c r="N1" s="97" t="s">
        <v>93</v>
      </c>
      <c r="O1" s="97" t="s">
        <v>93</v>
      </c>
      <c r="P1" s="97" t="s">
        <v>93</v>
      </c>
      <c r="Q1" s="97" t="s">
        <v>93</v>
      </c>
      <c r="R1" s="97" t="s">
        <v>93</v>
      </c>
      <c r="S1" s="97" t="s">
        <v>93</v>
      </c>
      <c r="T1" s="97" t="s">
        <v>93</v>
      </c>
      <c r="U1" s="97" t="s">
        <v>94</v>
      </c>
      <c r="V1" s="97" t="s">
        <v>94</v>
      </c>
      <c r="W1" s="97" t="s">
        <v>94</v>
      </c>
      <c r="X1" s="97" t="s">
        <v>94</v>
      </c>
      <c r="Y1" s="97" t="s">
        <v>94</v>
      </c>
      <c r="Z1" s="97" t="s">
        <v>94</v>
      </c>
      <c r="AA1" s="97" t="s">
        <v>94</v>
      </c>
      <c r="AB1" s="97" t="s">
        <v>94</v>
      </c>
      <c r="AC1" s="97" t="s">
        <v>94</v>
      </c>
      <c r="AD1" s="97" t="s">
        <v>94</v>
      </c>
      <c r="AE1" s="97" t="s">
        <v>93</v>
      </c>
      <c r="AF1" s="97" t="s">
        <v>93</v>
      </c>
      <c r="AG1" s="97" t="s">
        <v>93</v>
      </c>
      <c r="AH1" s="97" t="s">
        <v>94</v>
      </c>
      <c r="AI1" s="97" t="s">
        <v>93</v>
      </c>
      <c r="AJ1" s="97" t="s">
        <v>93</v>
      </c>
    </row>
    <row r="2" spans="1:39" s="99" customFormat="1" ht="120" customHeight="1">
      <c r="D2" s="131" t="s">
        <v>46</v>
      </c>
      <c r="E2" s="131" t="s">
        <v>47</v>
      </c>
      <c r="F2" s="131" t="s">
        <v>48</v>
      </c>
      <c r="G2" s="131" t="s">
        <v>49</v>
      </c>
      <c r="H2" s="131" t="s">
        <v>50</v>
      </c>
      <c r="I2" s="131" t="s">
        <v>51</v>
      </c>
      <c r="J2" s="131" t="s">
        <v>52</v>
      </c>
      <c r="K2" s="131" t="s">
        <v>53</v>
      </c>
      <c r="L2" s="131" t="s">
        <v>54</v>
      </c>
      <c r="M2" s="131" t="s">
        <v>55</v>
      </c>
      <c r="N2" s="131" t="s">
        <v>56</v>
      </c>
      <c r="O2" s="131" t="s">
        <v>57</v>
      </c>
      <c r="P2" s="131" t="s">
        <v>58</v>
      </c>
      <c r="Q2" s="131" t="s">
        <v>59</v>
      </c>
      <c r="R2" s="131" t="s">
        <v>60</v>
      </c>
      <c r="S2" s="131" t="s">
        <v>61</v>
      </c>
      <c r="T2" s="131" t="s">
        <v>62</v>
      </c>
      <c r="U2" s="131" t="s">
        <v>73</v>
      </c>
      <c r="V2" s="131" t="s">
        <v>74</v>
      </c>
      <c r="W2" s="131" t="s">
        <v>75</v>
      </c>
      <c r="X2" s="131" t="s">
        <v>76</v>
      </c>
      <c r="Y2" s="131" t="s">
        <v>77</v>
      </c>
      <c r="Z2" s="131" t="s">
        <v>77</v>
      </c>
      <c r="AA2" s="131" t="s">
        <v>78</v>
      </c>
      <c r="AB2" s="131" t="s">
        <v>79</v>
      </c>
      <c r="AC2" s="131" t="s">
        <v>80</v>
      </c>
      <c r="AD2" s="131" t="s">
        <v>81</v>
      </c>
      <c r="AE2" s="131" t="s">
        <v>85</v>
      </c>
      <c r="AF2" s="131" t="s">
        <v>86</v>
      </c>
      <c r="AG2" s="131" t="s">
        <v>54</v>
      </c>
      <c r="AH2" s="131" t="s">
        <v>90</v>
      </c>
      <c r="AI2" s="131" t="s">
        <v>91</v>
      </c>
      <c r="AJ2" s="131" t="s">
        <v>102</v>
      </c>
      <c r="AK2" s="200" t="s">
        <v>92</v>
      </c>
      <c r="AL2" s="198" t="s">
        <v>103</v>
      </c>
      <c r="AM2" s="198" t="s">
        <v>104</v>
      </c>
    </row>
    <row r="3" spans="1:39" s="99" customFormat="1" ht="30" customHeight="1" thickBot="1">
      <c r="C3" s="100"/>
      <c r="D3" s="132" t="s">
        <v>29</v>
      </c>
      <c r="E3" s="132" t="s">
        <v>30</v>
      </c>
      <c r="F3" s="132" t="s">
        <v>31</v>
      </c>
      <c r="G3" s="132" t="s">
        <v>32</v>
      </c>
      <c r="H3" s="132" t="s">
        <v>33</v>
      </c>
      <c r="I3" s="132" t="s">
        <v>34</v>
      </c>
      <c r="J3" s="132" t="s">
        <v>35</v>
      </c>
      <c r="K3" s="132" t="s">
        <v>36</v>
      </c>
      <c r="L3" s="132" t="s">
        <v>37</v>
      </c>
      <c r="M3" s="132" t="s">
        <v>38</v>
      </c>
      <c r="N3" s="132" t="s">
        <v>39</v>
      </c>
      <c r="O3" s="132" t="s">
        <v>40</v>
      </c>
      <c r="P3" s="132" t="s">
        <v>41</v>
      </c>
      <c r="Q3" s="132" t="s">
        <v>42</v>
      </c>
      <c r="R3" s="132" t="s">
        <v>43</v>
      </c>
      <c r="S3" s="132" t="s">
        <v>44</v>
      </c>
      <c r="T3" s="132" t="s">
        <v>45</v>
      </c>
      <c r="U3" s="132" t="s">
        <v>63</v>
      </c>
      <c r="V3" s="132" t="s">
        <v>64</v>
      </c>
      <c r="W3" s="132" t="s">
        <v>65</v>
      </c>
      <c r="X3" s="132" t="s">
        <v>66</v>
      </c>
      <c r="Y3" s="132" t="s">
        <v>67</v>
      </c>
      <c r="Z3" s="132" t="s">
        <v>68</v>
      </c>
      <c r="AA3" s="132" t="s">
        <v>69</v>
      </c>
      <c r="AB3" s="132" t="s">
        <v>70</v>
      </c>
      <c r="AC3" s="132" t="s">
        <v>71</v>
      </c>
      <c r="AD3" s="132" t="s">
        <v>72</v>
      </c>
      <c r="AE3" s="132" t="s">
        <v>82</v>
      </c>
      <c r="AF3" s="132" t="s">
        <v>83</v>
      </c>
      <c r="AG3" s="132" t="s">
        <v>84</v>
      </c>
      <c r="AH3" s="132" t="s">
        <v>87</v>
      </c>
      <c r="AI3" s="132" t="s">
        <v>88</v>
      </c>
      <c r="AJ3" s="132" t="s">
        <v>89</v>
      </c>
      <c r="AK3" s="201"/>
      <c r="AL3" s="199"/>
      <c r="AM3" s="199"/>
    </row>
    <row r="4" spans="1:39" s="103" customFormat="1" ht="13.5" customHeight="1" thickBot="1">
      <c r="A4" s="205" t="s">
        <v>15</v>
      </c>
      <c r="B4" s="101" t="s">
        <v>16</v>
      </c>
      <c r="C4" s="102"/>
      <c r="D4" s="140">
        <v>1133</v>
      </c>
      <c r="E4" s="140">
        <v>1043</v>
      </c>
      <c r="F4" s="140">
        <v>656</v>
      </c>
      <c r="G4" s="140">
        <v>788</v>
      </c>
      <c r="H4" s="140">
        <v>985</v>
      </c>
      <c r="I4" s="140">
        <v>1118</v>
      </c>
      <c r="J4" s="140">
        <v>1113</v>
      </c>
      <c r="K4" s="140">
        <v>1070</v>
      </c>
      <c r="L4" s="140">
        <v>1089</v>
      </c>
      <c r="M4" s="140">
        <v>1285</v>
      </c>
      <c r="N4" s="140">
        <v>1169</v>
      </c>
      <c r="O4" s="140">
        <v>1064</v>
      </c>
      <c r="P4" s="140">
        <v>1223</v>
      </c>
      <c r="Q4" s="140">
        <v>846</v>
      </c>
      <c r="R4" s="140">
        <v>831</v>
      </c>
      <c r="S4" s="140">
        <v>899</v>
      </c>
      <c r="T4" s="140">
        <v>962</v>
      </c>
      <c r="U4" s="140">
        <v>781</v>
      </c>
      <c r="V4" s="140">
        <v>985</v>
      </c>
      <c r="W4" s="140">
        <v>794</v>
      </c>
      <c r="X4" s="140">
        <v>1260</v>
      </c>
      <c r="Y4" s="140">
        <v>640</v>
      </c>
      <c r="Z4" s="140">
        <v>628</v>
      </c>
      <c r="AA4" s="140">
        <v>863</v>
      </c>
      <c r="AB4" s="140">
        <v>862</v>
      </c>
      <c r="AC4" s="140">
        <v>623</v>
      </c>
      <c r="AD4" s="140">
        <v>872</v>
      </c>
      <c r="AE4" s="140">
        <v>1591</v>
      </c>
      <c r="AF4" s="140">
        <v>1032</v>
      </c>
      <c r="AG4" s="140">
        <v>1172</v>
      </c>
      <c r="AH4" s="140">
        <v>944</v>
      </c>
      <c r="AI4" s="140">
        <v>748</v>
      </c>
      <c r="AJ4" s="140">
        <v>628</v>
      </c>
      <c r="AK4" s="141">
        <f>SUM(D4:AJ4)</f>
        <v>31697</v>
      </c>
      <c r="AL4" s="140">
        <f>SUMIF(D$1:AJ$1,"N",D4:AJ4)</f>
        <v>22445</v>
      </c>
      <c r="AM4" s="142">
        <f>SUMIF(D$1:AJ$1,"S",D4:AJ4)</f>
        <v>9252</v>
      </c>
    </row>
    <row r="5" spans="1:39" s="103" customFormat="1" ht="15.75" thickTop="1">
      <c r="A5" s="206"/>
      <c r="B5" s="104" t="s">
        <v>17</v>
      </c>
      <c r="C5" s="105"/>
      <c r="D5" s="143">
        <v>743</v>
      </c>
      <c r="E5" s="143">
        <v>745</v>
      </c>
      <c r="F5" s="143">
        <v>473</v>
      </c>
      <c r="G5" s="143">
        <v>545</v>
      </c>
      <c r="H5" s="143">
        <v>724</v>
      </c>
      <c r="I5" s="143">
        <v>765</v>
      </c>
      <c r="J5" s="143">
        <v>821</v>
      </c>
      <c r="K5" s="143">
        <v>811</v>
      </c>
      <c r="L5" s="143">
        <v>830</v>
      </c>
      <c r="M5" s="143">
        <v>1046</v>
      </c>
      <c r="N5" s="143">
        <v>906</v>
      </c>
      <c r="O5" s="143">
        <v>707</v>
      </c>
      <c r="P5" s="143">
        <v>891</v>
      </c>
      <c r="Q5" s="143">
        <v>633</v>
      </c>
      <c r="R5" s="143">
        <v>573</v>
      </c>
      <c r="S5" s="143">
        <v>642</v>
      </c>
      <c r="T5" s="143">
        <v>764</v>
      </c>
      <c r="U5" s="143">
        <v>647</v>
      </c>
      <c r="V5" s="143">
        <v>810</v>
      </c>
      <c r="W5" s="143">
        <v>637</v>
      </c>
      <c r="X5" s="143">
        <v>929</v>
      </c>
      <c r="Y5" s="143">
        <v>473</v>
      </c>
      <c r="Z5" s="143">
        <v>453</v>
      </c>
      <c r="AA5" s="143">
        <v>621</v>
      </c>
      <c r="AB5" s="143">
        <v>618</v>
      </c>
      <c r="AC5" s="143">
        <v>495</v>
      </c>
      <c r="AD5" s="143">
        <v>689</v>
      </c>
      <c r="AE5" s="143">
        <v>1225</v>
      </c>
      <c r="AF5" s="143">
        <v>688</v>
      </c>
      <c r="AG5" s="143">
        <v>917</v>
      </c>
      <c r="AH5" s="143">
        <v>734</v>
      </c>
      <c r="AI5" s="143">
        <v>545</v>
      </c>
      <c r="AJ5" s="143">
        <v>461</v>
      </c>
      <c r="AK5" s="144">
        <f>SUM(D5:AJ5)</f>
        <v>23561</v>
      </c>
      <c r="AL5" s="143">
        <f>SUMIF(D$1:AJ$1,"N",D5:AJ5)</f>
        <v>16455</v>
      </c>
      <c r="AM5" s="145">
        <f>SUMIF(D$1:AJ$1,"S",D5:AJ5)</f>
        <v>7106</v>
      </c>
    </row>
    <row r="6" spans="1:39" s="103" customFormat="1" ht="12" thickBot="1">
      <c r="A6" s="206"/>
      <c r="B6" s="106"/>
      <c r="C6" s="107"/>
      <c r="D6" s="133">
        <f t="shared" ref="D6:AM6" si="0">D5/D$4</f>
        <v>0.65578111209179168</v>
      </c>
      <c r="E6" s="133">
        <f t="shared" si="0"/>
        <v>0.7142857142857143</v>
      </c>
      <c r="F6" s="133">
        <f t="shared" si="0"/>
        <v>0.72103658536585369</v>
      </c>
      <c r="G6" s="133">
        <f t="shared" si="0"/>
        <v>0.69162436548223349</v>
      </c>
      <c r="H6" s="133">
        <f t="shared" si="0"/>
        <v>0.73502538071065993</v>
      </c>
      <c r="I6" s="133">
        <f t="shared" si="0"/>
        <v>0.68425760286225401</v>
      </c>
      <c r="J6" s="133">
        <f t="shared" si="0"/>
        <v>0.73764600179694517</v>
      </c>
      <c r="K6" s="133">
        <f t="shared" si="0"/>
        <v>0.75794392523364484</v>
      </c>
      <c r="L6" s="133">
        <f t="shared" si="0"/>
        <v>0.76216712580348944</v>
      </c>
      <c r="M6" s="133">
        <f t="shared" si="0"/>
        <v>0.81400778210116731</v>
      </c>
      <c r="N6" s="133">
        <f t="shared" si="0"/>
        <v>0.77502138579982893</v>
      </c>
      <c r="O6" s="133">
        <f t="shared" si="0"/>
        <v>0.66447368421052633</v>
      </c>
      <c r="P6" s="133">
        <f t="shared" si="0"/>
        <v>0.72853638593622239</v>
      </c>
      <c r="Q6" s="133">
        <f t="shared" si="0"/>
        <v>0.74822695035460995</v>
      </c>
      <c r="R6" s="133">
        <f t="shared" si="0"/>
        <v>0.68953068592057765</v>
      </c>
      <c r="S6" s="133">
        <f t="shared" si="0"/>
        <v>0.71412680756395996</v>
      </c>
      <c r="T6" s="133">
        <f t="shared" si="0"/>
        <v>0.79417879417879422</v>
      </c>
      <c r="U6" s="133">
        <f t="shared" si="0"/>
        <v>0.82842509603072978</v>
      </c>
      <c r="V6" s="133">
        <f t="shared" si="0"/>
        <v>0.82233502538071068</v>
      </c>
      <c r="W6" s="133">
        <f t="shared" si="0"/>
        <v>0.80226700251889171</v>
      </c>
      <c r="X6" s="133">
        <f t="shared" si="0"/>
        <v>0.73730158730158735</v>
      </c>
      <c r="Y6" s="133">
        <f t="shared" si="0"/>
        <v>0.73906249999999996</v>
      </c>
      <c r="Z6" s="133">
        <f t="shared" si="0"/>
        <v>0.7213375796178344</v>
      </c>
      <c r="AA6" s="133">
        <f t="shared" si="0"/>
        <v>0.71958285052143689</v>
      </c>
      <c r="AB6" s="133">
        <f t="shared" si="0"/>
        <v>0.71693735498839906</v>
      </c>
      <c r="AC6" s="133">
        <f t="shared" si="0"/>
        <v>0.7945425361155698</v>
      </c>
      <c r="AD6" s="133">
        <f t="shared" si="0"/>
        <v>0.79013761467889909</v>
      </c>
      <c r="AE6" s="133">
        <f t="shared" si="0"/>
        <v>0.76995600251414209</v>
      </c>
      <c r="AF6" s="133">
        <f t="shared" si="0"/>
        <v>0.66666666666666663</v>
      </c>
      <c r="AG6" s="133">
        <f t="shared" si="0"/>
        <v>0.78242320819112632</v>
      </c>
      <c r="AH6" s="133">
        <f t="shared" si="0"/>
        <v>0.77754237288135597</v>
      </c>
      <c r="AI6" s="133">
        <f t="shared" si="0"/>
        <v>0.72860962566844922</v>
      </c>
      <c r="AJ6" s="133">
        <f t="shared" si="0"/>
        <v>0.73407643312101911</v>
      </c>
      <c r="AK6" s="138">
        <f t="shared" si="0"/>
        <v>0.74331955705587283</v>
      </c>
      <c r="AL6" s="133">
        <f t="shared" si="0"/>
        <v>0.73312541768768102</v>
      </c>
      <c r="AM6" s="136">
        <f t="shared" si="0"/>
        <v>0.76805015131863386</v>
      </c>
    </row>
    <row r="7" spans="1:39" ht="15.75" thickTop="1">
      <c r="A7" s="206"/>
      <c r="B7" s="91" t="s">
        <v>18</v>
      </c>
      <c r="C7" s="95"/>
      <c r="D7" s="146">
        <v>716</v>
      </c>
      <c r="E7" s="146">
        <v>727</v>
      </c>
      <c r="F7" s="146">
        <v>462</v>
      </c>
      <c r="G7" s="146">
        <v>529</v>
      </c>
      <c r="H7" s="146">
        <v>708</v>
      </c>
      <c r="I7" s="146">
        <v>750</v>
      </c>
      <c r="J7" s="146">
        <v>799</v>
      </c>
      <c r="K7" s="146">
        <v>786</v>
      </c>
      <c r="L7" s="146">
        <v>819</v>
      </c>
      <c r="M7" s="146">
        <v>1015</v>
      </c>
      <c r="N7" s="146">
        <v>889</v>
      </c>
      <c r="O7" s="146">
        <v>687</v>
      </c>
      <c r="P7" s="146">
        <v>872</v>
      </c>
      <c r="Q7" s="146">
        <v>614</v>
      </c>
      <c r="R7" s="146">
        <v>556</v>
      </c>
      <c r="S7" s="146">
        <v>635</v>
      </c>
      <c r="T7" s="146">
        <v>751</v>
      </c>
      <c r="U7" s="146">
        <v>640</v>
      </c>
      <c r="V7" s="146">
        <v>796</v>
      </c>
      <c r="W7" s="146">
        <v>622</v>
      </c>
      <c r="X7" s="146">
        <v>909</v>
      </c>
      <c r="Y7" s="146">
        <v>461</v>
      </c>
      <c r="Z7" s="146">
        <v>437</v>
      </c>
      <c r="AA7" s="146">
        <v>604</v>
      </c>
      <c r="AB7" s="146">
        <v>610</v>
      </c>
      <c r="AC7" s="146">
        <v>482</v>
      </c>
      <c r="AD7" s="146">
        <v>677</v>
      </c>
      <c r="AE7" s="146">
        <v>1195</v>
      </c>
      <c r="AF7" s="146">
        <v>671</v>
      </c>
      <c r="AG7" s="146">
        <v>900</v>
      </c>
      <c r="AH7" s="146">
        <v>716</v>
      </c>
      <c r="AI7" s="146">
        <v>525</v>
      </c>
      <c r="AJ7" s="146">
        <v>451</v>
      </c>
      <c r="AK7" s="147">
        <f>SUM(D7:AJ7)</f>
        <v>23011</v>
      </c>
      <c r="AL7" s="148">
        <f>SUMIF(D$1:AJ$1,"N",D7:AJ7)</f>
        <v>16057</v>
      </c>
      <c r="AM7" s="149">
        <f>SUMIF(D$1:AJ$1,"S",D7:AJ7)</f>
        <v>6954</v>
      </c>
    </row>
    <row r="8" spans="1:39" ht="6" customHeight="1" thickBot="1">
      <c r="A8" s="206"/>
      <c r="B8" s="92"/>
      <c r="C8" s="67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9"/>
      <c r="AL8" s="93"/>
      <c r="AM8" s="93"/>
    </row>
    <row r="9" spans="1:39" ht="15">
      <c r="A9" s="206"/>
      <c r="B9" s="184" t="s">
        <v>27</v>
      </c>
      <c r="C9" s="62" t="s">
        <v>19</v>
      </c>
      <c r="D9" s="137">
        <v>22</v>
      </c>
      <c r="E9" s="137">
        <v>12</v>
      </c>
      <c r="F9" s="137">
        <v>10</v>
      </c>
      <c r="G9" s="137">
        <v>13</v>
      </c>
      <c r="H9" s="137">
        <v>15</v>
      </c>
      <c r="I9" s="137">
        <v>16</v>
      </c>
      <c r="J9" s="137">
        <v>13</v>
      </c>
      <c r="K9" s="137">
        <v>29</v>
      </c>
      <c r="L9" s="137">
        <v>26</v>
      </c>
      <c r="M9" s="137">
        <v>33</v>
      </c>
      <c r="N9" s="137">
        <v>34</v>
      </c>
      <c r="O9" s="137">
        <v>19</v>
      </c>
      <c r="P9" s="137">
        <v>27</v>
      </c>
      <c r="Q9" s="137">
        <v>19</v>
      </c>
      <c r="R9" s="137">
        <v>18</v>
      </c>
      <c r="S9" s="137">
        <v>17</v>
      </c>
      <c r="T9" s="137">
        <v>20</v>
      </c>
      <c r="U9" s="137">
        <v>20</v>
      </c>
      <c r="V9" s="137">
        <v>25</v>
      </c>
      <c r="W9" s="137">
        <v>24</v>
      </c>
      <c r="X9" s="137">
        <v>21</v>
      </c>
      <c r="Y9" s="137">
        <v>14</v>
      </c>
      <c r="Z9" s="137">
        <v>10</v>
      </c>
      <c r="AA9" s="137">
        <v>20</v>
      </c>
      <c r="AB9" s="137">
        <v>16</v>
      </c>
      <c r="AC9" s="137">
        <v>11</v>
      </c>
      <c r="AD9" s="137">
        <v>25</v>
      </c>
      <c r="AE9" s="137">
        <v>51</v>
      </c>
      <c r="AF9" s="137">
        <v>8</v>
      </c>
      <c r="AG9" s="137">
        <v>39</v>
      </c>
      <c r="AH9" s="137">
        <v>23</v>
      </c>
      <c r="AI9" s="137">
        <v>14</v>
      </c>
      <c r="AJ9" s="137">
        <v>15</v>
      </c>
      <c r="AK9" s="144">
        <f>SUM(D9:AJ9)</f>
        <v>679</v>
      </c>
      <c r="AL9" s="143">
        <f>SUMIF(D$1:AJ$1,"N",D9:AJ9)</f>
        <v>470</v>
      </c>
      <c r="AM9" s="145">
        <f>SUMIF(D$1:AJ$1,"S",D9:AJ9)</f>
        <v>209</v>
      </c>
    </row>
    <row r="10" spans="1:39" ht="12.95" customHeight="1" thickBot="1">
      <c r="A10" s="206"/>
      <c r="B10" s="185"/>
      <c r="C10" s="67" t="s">
        <v>20</v>
      </c>
      <c r="D10" s="135">
        <f t="shared" ref="D10:L10" si="1">D9/D$7</f>
        <v>3.0726256983240222E-2</v>
      </c>
      <c r="E10" s="135">
        <f t="shared" si="1"/>
        <v>1.6506189821182942E-2</v>
      </c>
      <c r="F10" s="135">
        <f t="shared" si="1"/>
        <v>2.1645021645021644E-2</v>
      </c>
      <c r="G10" s="135">
        <f t="shared" si="1"/>
        <v>2.4574669187145556E-2</v>
      </c>
      <c r="H10" s="135">
        <f t="shared" si="1"/>
        <v>2.1186440677966101E-2</v>
      </c>
      <c r="I10" s="135">
        <f t="shared" si="1"/>
        <v>2.1333333333333333E-2</v>
      </c>
      <c r="J10" s="135">
        <f t="shared" si="1"/>
        <v>1.6270337922403004E-2</v>
      </c>
      <c r="K10" s="135">
        <f t="shared" si="1"/>
        <v>3.689567430025445E-2</v>
      </c>
      <c r="L10" s="135">
        <f t="shared" si="1"/>
        <v>3.1746031746031744E-2</v>
      </c>
      <c r="M10" s="135">
        <f t="shared" ref="M10:AK10" si="2">M9/M$7</f>
        <v>3.2512315270935961E-2</v>
      </c>
      <c r="N10" s="135">
        <f t="shared" si="2"/>
        <v>3.8245219347581551E-2</v>
      </c>
      <c r="O10" s="135">
        <f t="shared" si="2"/>
        <v>2.7656477438136828E-2</v>
      </c>
      <c r="P10" s="135">
        <f t="shared" si="2"/>
        <v>3.096330275229358E-2</v>
      </c>
      <c r="Q10" s="135">
        <f t="shared" si="2"/>
        <v>3.0944625407166124E-2</v>
      </c>
      <c r="R10" s="135">
        <f t="shared" si="2"/>
        <v>3.237410071942446E-2</v>
      </c>
      <c r="S10" s="135">
        <f t="shared" si="2"/>
        <v>2.6771653543307086E-2</v>
      </c>
      <c r="T10" s="135">
        <f t="shared" si="2"/>
        <v>2.6631158455392809E-2</v>
      </c>
      <c r="U10" s="135">
        <f t="shared" si="2"/>
        <v>3.125E-2</v>
      </c>
      <c r="V10" s="135">
        <f t="shared" si="2"/>
        <v>3.1407035175879394E-2</v>
      </c>
      <c r="W10" s="135">
        <f t="shared" si="2"/>
        <v>3.8585209003215437E-2</v>
      </c>
      <c r="X10" s="135">
        <f t="shared" si="2"/>
        <v>2.3102310231023101E-2</v>
      </c>
      <c r="Y10" s="135">
        <f t="shared" si="2"/>
        <v>3.0368763557483729E-2</v>
      </c>
      <c r="Z10" s="135">
        <f t="shared" si="2"/>
        <v>2.2883295194508008E-2</v>
      </c>
      <c r="AA10" s="135">
        <f t="shared" si="2"/>
        <v>3.3112582781456956E-2</v>
      </c>
      <c r="AB10" s="135">
        <f t="shared" si="2"/>
        <v>2.6229508196721311E-2</v>
      </c>
      <c r="AC10" s="135">
        <f t="shared" si="2"/>
        <v>2.2821576763485476E-2</v>
      </c>
      <c r="AD10" s="135">
        <f t="shared" si="2"/>
        <v>3.6927621861152143E-2</v>
      </c>
      <c r="AE10" s="135">
        <f t="shared" si="2"/>
        <v>4.2677824267782424E-2</v>
      </c>
      <c r="AF10" s="135">
        <f t="shared" si="2"/>
        <v>1.1922503725782414E-2</v>
      </c>
      <c r="AG10" s="135">
        <f t="shared" si="2"/>
        <v>4.3333333333333335E-2</v>
      </c>
      <c r="AH10" s="135">
        <f t="shared" si="2"/>
        <v>3.2122905027932962E-2</v>
      </c>
      <c r="AI10" s="135">
        <f t="shared" si="2"/>
        <v>2.6666666666666668E-2</v>
      </c>
      <c r="AJ10" s="135">
        <f t="shared" si="2"/>
        <v>3.325942350332594E-2</v>
      </c>
      <c r="AK10" s="138">
        <f t="shared" si="2"/>
        <v>2.9507626787188736E-2</v>
      </c>
      <c r="AL10" s="133">
        <f t="shared" ref="AL10:AM10" si="3">AL9/AL$7</f>
        <v>2.927072304913745E-2</v>
      </c>
      <c r="AM10" s="136">
        <f t="shared" si="3"/>
        <v>3.0054644808743168E-2</v>
      </c>
    </row>
    <row r="11" spans="1:39" ht="15">
      <c r="A11" s="206"/>
      <c r="B11" s="184" t="s">
        <v>23</v>
      </c>
      <c r="C11" s="62" t="s">
        <v>19</v>
      </c>
      <c r="D11" s="137">
        <v>73</v>
      </c>
      <c r="E11" s="137">
        <v>68</v>
      </c>
      <c r="F11" s="137">
        <v>47</v>
      </c>
      <c r="G11" s="137">
        <v>63</v>
      </c>
      <c r="H11" s="137">
        <v>94</v>
      </c>
      <c r="I11" s="137">
        <v>95</v>
      </c>
      <c r="J11" s="137">
        <v>84</v>
      </c>
      <c r="K11" s="137">
        <v>93</v>
      </c>
      <c r="L11" s="137">
        <v>80</v>
      </c>
      <c r="M11" s="137">
        <v>86</v>
      </c>
      <c r="N11" s="137">
        <v>83</v>
      </c>
      <c r="O11" s="137">
        <v>51</v>
      </c>
      <c r="P11" s="137">
        <v>109</v>
      </c>
      <c r="Q11" s="137">
        <v>71</v>
      </c>
      <c r="R11" s="137">
        <v>86</v>
      </c>
      <c r="S11" s="137">
        <v>88</v>
      </c>
      <c r="T11" s="137">
        <v>83</v>
      </c>
      <c r="U11" s="137">
        <v>67</v>
      </c>
      <c r="V11" s="137">
        <v>81</v>
      </c>
      <c r="W11" s="137">
        <v>90</v>
      </c>
      <c r="X11" s="137">
        <v>119</v>
      </c>
      <c r="Y11" s="137">
        <v>51</v>
      </c>
      <c r="Z11" s="137">
        <v>37</v>
      </c>
      <c r="AA11" s="137">
        <v>79</v>
      </c>
      <c r="AB11" s="137">
        <v>62</v>
      </c>
      <c r="AC11" s="137">
        <v>35</v>
      </c>
      <c r="AD11" s="137">
        <v>67</v>
      </c>
      <c r="AE11" s="137">
        <v>151</v>
      </c>
      <c r="AF11" s="137">
        <v>57</v>
      </c>
      <c r="AG11" s="137">
        <v>114</v>
      </c>
      <c r="AH11" s="137">
        <v>62</v>
      </c>
      <c r="AI11" s="137">
        <v>72</v>
      </c>
      <c r="AJ11" s="137">
        <v>56</v>
      </c>
      <c r="AK11" s="144">
        <f>SUM(D11:AJ11)</f>
        <v>2554</v>
      </c>
      <c r="AL11" s="143">
        <f>SUMIF(D$1:AJ$1,"N",D11:AJ11)</f>
        <v>1804</v>
      </c>
      <c r="AM11" s="145">
        <f>SUMIF(D$1:AJ$1,"S",D11:AJ11)</f>
        <v>750</v>
      </c>
    </row>
    <row r="12" spans="1:39" s="103" customFormat="1" ht="10.5" customHeight="1" thickBot="1">
      <c r="A12" s="206"/>
      <c r="B12" s="185"/>
      <c r="C12" s="108" t="s">
        <v>20</v>
      </c>
      <c r="D12" s="135">
        <f t="shared" ref="D12:L12" si="4">D11/D$7</f>
        <v>0.10195530726256984</v>
      </c>
      <c r="E12" s="135">
        <f t="shared" si="4"/>
        <v>9.353507565337002E-2</v>
      </c>
      <c r="F12" s="135">
        <f t="shared" si="4"/>
        <v>0.10173160173160173</v>
      </c>
      <c r="G12" s="135">
        <f t="shared" si="4"/>
        <v>0.11909262759924386</v>
      </c>
      <c r="H12" s="135">
        <f t="shared" si="4"/>
        <v>0.1327683615819209</v>
      </c>
      <c r="I12" s="135">
        <f t="shared" si="4"/>
        <v>0.12666666666666668</v>
      </c>
      <c r="J12" s="135">
        <f t="shared" si="4"/>
        <v>0.10513141426783479</v>
      </c>
      <c r="K12" s="135">
        <f t="shared" si="4"/>
        <v>0.1183206106870229</v>
      </c>
      <c r="L12" s="135">
        <f t="shared" si="4"/>
        <v>9.768009768009768E-2</v>
      </c>
      <c r="M12" s="135">
        <f t="shared" ref="M12:AK12" si="5">M11/M$7</f>
        <v>8.4729064039408872E-2</v>
      </c>
      <c r="N12" s="135">
        <f t="shared" si="5"/>
        <v>9.3363329583802029E-2</v>
      </c>
      <c r="O12" s="135">
        <f t="shared" si="5"/>
        <v>7.4235807860262015E-2</v>
      </c>
      <c r="P12" s="135">
        <f t="shared" si="5"/>
        <v>0.125</v>
      </c>
      <c r="Q12" s="135">
        <f t="shared" si="5"/>
        <v>0.11563517915309446</v>
      </c>
      <c r="R12" s="135">
        <f t="shared" si="5"/>
        <v>0.15467625899280577</v>
      </c>
      <c r="S12" s="135">
        <f t="shared" si="5"/>
        <v>0.13858267716535433</v>
      </c>
      <c r="T12" s="135">
        <f t="shared" si="5"/>
        <v>0.11051930758988016</v>
      </c>
      <c r="U12" s="135">
        <f t="shared" si="5"/>
        <v>0.1046875</v>
      </c>
      <c r="V12" s="135">
        <f t="shared" si="5"/>
        <v>0.10175879396984924</v>
      </c>
      <c r="W12" s="135">
        <f t="shared" si="5"/>
        <v>0.14469453376205788</v>
      </c>
      <c r="X12" s="135">
        <f t="shared" si="5"/>
        <v>0.13091309130913092</v>
      </c>
      <c r="Y12" s="135">
        <f t="shared" si="5"/>
        <v>0.11062906724511931</v>
      </c>
      <c r="Z12" s="135">
        <f t="shared" si="5"/>
        <v>8.4668192219679639E-2</v>
      </c>
      <c r="AA12" s="135">
        <f t="shared" si="5"/>
        <v>0.13079470198675497</v>
      </c>
      <c r="AB12" s="135">
        <f t="shared" si="5"/>
        <v>0.10163934426229508</v>
      </c>
      <c r="AC12" s="135">
        <f t="shared" si="5"/>
        <v>7.2614107883817433E-2</v>
      </c>
      <c r="AD12" s="135">
        <f t="shared" si="5"/>
        <v>9.8966026587887737E-2</v>
      </c>
      <c r="AE12" s="135">
        <f t="shared" si="5"/>
        <v>0.12635983263598327</v>
      </c>
      <c r="AF12" s="135">
        <f t="shared" si="5"/>
        <v>8.4947839046199708E-2</v>
      </c>
      <c r="AG12" s="135">
        <f t="shared" si="5"/>
        <v>0.12666666666666668</v>
      </c>
      <c r="AH12" s="135">
        <f t="shared" si="5"/>
        <v>8.6592178770949726E-2</v>
      </c>
      <c r="AI12" s="135">
        <f t="shared" si="5"/>
        <v>0.13714285714285715</v>
      </c>
      <c r="AJ12" s="135">
        <f t="shared" si="5"/>
        <v>0.12416851441241686</v>
      </c>
      <c r="AK12" s="138">
        <f t="shared" si="5"/>
        <v>0.11099039589761418</v>
      </c>
      <c r="AL12" s="133">
        <f t="shared" ref="AL12:AM12" si="6">AL11/AL$7</f>
        <v>0.11234975400137012</v>
      </c>
      <c r="AM12" s="136">
        <f t="shared" si="6"/>
        <v>0.10785159620362382</v>
      </c>
    </row>
    <row r="13" spans="1:39" ht="15">
      <c r="A13" s="206"/>
      <c r="B13" s="184" t="s">
        <v>95</v>
      </c>
      <c r="C13" s="62" t="s">
        <v>19</v>
      </c>
      <c r="D13" s="137">
        <v>188</v>
      </c>
      <c r="E13" s="137">
        <v>211</v>
      </c>
      <c r="F13" s="137">
        <v>149</v>
      </c>
      <c r="G13" s="137">
        <v>154</v>
      </c>
      <c r="H13" s="137">
        <v>188</v>
      </c>
      <c r="I13" s="137">
        <v>172</v>
      </c>
      <c r="J13" s="137">
        <v>214</v>
      </c>
      <c r="K13" s="137">
        <v>218</v>
      </c>
      <c r="L13" s="137">
        <v>291</v>
      </c>
      <c r="M13" s="137">
        <v>405</v>
      </c>
      <c r="N13" s="137">
        <v>279</v>
      </c>
      <c r="O13" s="137">
        <v>171</v>
      </c>
      <c r="P13" s="137">
        <v>244</v>
      </c>
      <c r="Q13" s="137">
        <v>149</v>
      </c>
      <c r="R13" s="137">
        <v>146</v>
      </c>
      <c r="S13" s="137">
        <v>125</v>
      </c>
      <c r="T13" s="137">
        <v>185</v>
      </c>
      <c r="U13" s="137">
        <v>178</v>
      </c>
      <c r="V13" s="137">
        <v>257</v>
      </c>
      <c r="W13" s="137">
        <v>174</v>
      </c>
      <c r="X13" s="137">
        <v>217</v>
      </c>
      <c r="Y13" s="137">
        <v>153</v>
      </c>
      <c r="Z13" s="137">
        <v>114</v>
      </c>
      <c r="AA13" s="137">
        <v>144</v>
      </c>
      <c r="AB13" s="137">
        <v>140</v>
      </c>
      <c r="AC13" s="137">
        <v>155</v>
      </c>
      <c r="AD13" s="137">
        <v>201</v>
      </c>
      <c r="AE13" s="137">
        <v>323</v>
      </c>
      <c r="AF13" s="137">
        <v>184</v>
      </c>
      <c r="AG13" s="137">
        <v>257</v>
      </c>
      <c r="AH13" s="137">
        <v>235</v>
      </c>
      <c r="AI13" s="137">
        <v>138</v>
      </c>
      <c r="AJ13" s="137">
        <v>120</v>
      </c>
      <c r="AK13" s="144">
        <f>SUM(D13:AJ13)</f>
        <v>6479</v>
      </c>
      <c r="AL13" s="143">
        <f>SUMIF(D$1:AJ$1,"N",D13:AJ13)</f>
        <v>4511</v>
      </c>
      <c r="AM13" s="145">
        <f>SUMIF(D$1:AJ$1,"S",D13:AJ13)</f>
        <v>1968</v>
      </c>
    </row>
    <row r="14" spans="1:39" ht="12.95" customHeight="1" thickBot="1">
      <c r="A14" s="206"/>
      <c r="B14" s="185"/>
      <c r="C14" s="108" t="s">
        <v>20</v>
      </c>
      <c r="D14" s="135">
        <f t="shared" ref="D14:L14" si="7">D13/D$7</f>
        <v>0.26256983240223464</v>
      </c>
      <c r="E14" s="135">
        <f t="shared" si="7"/>
        <v>0.29023383768913341</v>
      </c>
      <c r="F14" s="135">
        <f t="shared" si="7"/>
        <v>0.32251082251082253</v>
      </c>
      <c r="G14" s="135">
        <f t="shared" si="7"/>
        <v>0.29111531190926276</v>
      </c>
      <c r="H14" s="135">
        <f t="shared" si="7"/>
        <v>0.2655367231638418</v>
      </c>
      <c r="I14" s="135">
        <f t="shared" si="7"/>
        <v>0.22933333333333333</v>
      </c>
      <c r="J14" s="135">
        <f t="shared" si="7"/>
        <v>0.26783479349186484</v>
      </c>
      <c r="K14" s="135">
        <f t="shared" si="7"/>
        <v>0.27735368956743001</v>
      </c>
      <c r="L14" s="135">
        <f t="shared" si="7"/>
        <v>0.35531135531135533</v>
      </c>
      <c r="M14" s="135">
        <f t="shared" ref="M14:AK14" si="8">M13/M$7</f>
        <v>0.39901477832512317</v>
      </c>
      <c r="N14" s="135">
        <f t="shared" si="8"/>
        <v>0.31383577052868389</v>
      </c>
      <c r="O14" s="135">
        <f t="shared" si="8"/>
        <v>0.24890829694323144</v>
      </c>
      <c r="P14" s="135">
        <f t="shared" si="8"/>
        <v>0.27981651376146788</v>
      </c>
      <c r="Q14" s="135">
        <f t="shared" si="8"/>
        <v>0.24267100977198697</v>
      </c>
      <c r="R14" s="135">
        <f t="shared" si="8"/>
        <v>0.26258992805755393</v>
      </c>
      <c r="S14" s="135">
        <f t="shared" si="8"/>
        <v>0.19685039370078741</v>
      </c>
      <c r="T14" s="135">
        <f t="shared" si="8"/>
        <v>0.24633821571238348</v>
      </c>
      <c r="U14" s="135">
        <f t="shared" si="8"/>
        <v>0.27812500000000001</v>
      </c>
      <c r="V14" s="135">
        <f t="shared" si="8"/>
        <v>0.32286432160804018</v>
      </c>
      <c r="W14" s="135">
        <f t="shared" si="8"/>
        <v>0.27974276527331188</v>
      </c>
      <c r="X14" s="135">
        <f t="shared" si="8"/>
        <v>0.23872387238723872</v>
      </c>
      <c r="Y14" s="135">
        <f t="shared" si="8"/>
        <v>0.33188720173535791</v>
      </c>
      <c r="Z14" s="135">
        <f t="shared" si="8"/>
        <v>0.2608695652173913</v>
      </c>
      <c r="AA14" s="135">
        <f t="shared" si="8"/>
        <v>0.23841059602649006</v>
      </c>
      <c r="AB14" s="135">
        <f t="shared" si="8"/>
        <v>0.22950819672131148</v>
      </c>
      <c r="AC14" s="135">
        <f t="shared" si="8"/>
        <v>0.3215767634854772</v>
      </c>
      <c r="AD14" s="135">
        <f t="shared" si="8"/>
        <v>0.29689807976366323</v>
      </c>
      <c r="AE14" s="135">
        <f t="shared" si="8"/>
        <v>0.27029288702928872</v>
      </c>
      <c r="AF14" s="135">
        <f t="shared" si="8"/>
        <v>0.27421758569299554</v>
      </c>
      <c r="AG14" s="135">
        <f t="shared" si="8"/>
        <v>0.28555555555555556</v>
      </c>
      <c r="AH14" s="135">
        <f t="shared" si="8"/>
        <v>0.32821229050279327</v>
      </c>
      <c r="AI14" s="135">
        <f t="shared" si="8"/>
        <v>0.26285714285714284</v>
      </c>
      <c r="AJ14" s="135">
        <f t="shared" si="8"/>
        <v>0.26607538802660752</v>
      </c>
      <c r="AK14" s="138">
        <f t="shared" si="8"/>
        <v>0.28156099256877148</v>
      </c>
      <c r="AL14" s="133">
        <f t="shared" ref="AL14:AM14" si="9">AL13/AL$7</f>
        <v>0.28093666313757237</v>
      </c>
      <c r="AM14" s="136">
        <f t="shared" si="9"/>
        <v>0.28300258843830889</v>
      </c>
    </row>
    <row r="15" spans="1:39" ht="15">
      <c r="A15" s="206"/>
      <c r="B15" s="184" t="s">
        <v>96</v>
      </c>
      <c r="C15" s="62" t="s">
        <v>19</v>
      </c>
      <c r="D15" s="137">
        <v>66</v>
      </c>
      <c r="E15" s="137">
        <v>56</v>
      </c>
      <c r="F15" s="137">
        <v>35</v>
      </c>
      <c r="G15" s="137">
        <v>55</v>
      </c>
      <c r="H15" s="137">
        <v>54</v>
      </c>
      <c r="I15" s="137">
        <v>67</v>
      </c>
      <c r="J15" s="137">
        <v>73</v>
      </c>
      <c r="K15" s="137">
        <v>73</v>
      </c>
      <c r="L15" s="137">
        <v>80</v>
      </c>
      <c r="M15" s="137">
        <v>88</v>
      </c>
      <c r="N15" s="137">
        <v>79</v>
      </c>
      <c r="O15" s="137">
        <v>65</v>
      </c>
      <c r="P15" s="137">
        <v>87</v>
      </c>
      <c r="Q15" s="137">
        <v>50</v>
      </c>
      <c r="R15" s="137">
        <v>49</v>
      </c>
      <c r="S15" s="137">
        <v>74</v>
      </c>
      <c r="T15" s="137">
        <v>74</v>
      </c>
      <c r="U15" s="137">
        <v>64</v>
      </c>
      <c r="V15" s="137">
        <v>65</v>
      </c>
      <c r="W15" s="137">
        <v>48</v>
      </c>
      <c r="X15" s="137">
        <v>84</v>
      </c>
      <c r="Y15" s="137">
        <v>41</v>
      </c>
      <c r="Z15" s="137">
        <v>37</v>
      </c>
      <c r="AA15" s="137">
        <v>87</v>
      </c>
      <c r="AB15" s="137">
        <v>75</v>
      </c>
      <c r="AC15" s="137">
        <v>59</v>
      </c>
      <c r="AD15" s="137">
        <v>67</v>
      </c>
      <c r="AE15" s="137">
        <v>96</v>
      </c>
      <c r="AF15" s="137">
        <v>65</v>
      </c>
      <c r="AG15" s="137">
        <v>75</v>
      </c>
      <c r="AH15" s="137">
        <v>92</v>
      </c>
      <c r="AI15" s="137">
        <v>47</v>
      </c>
      <c r="AJ15" s="137">
        <v>44</v>
      </c>
      <c r="AK15" s="144">
        <f>SUM(D15:AJ15)</f>
        <v>2171</v>
      </c>
      <c r="AL15" s="143">
        <f>SUMIF(D$1:AJ$1,"N",D15:AJ15)</f>
        <v>1452</v>
      </c>
      <c r="AM15" s="145">
        <f>SUMIF(D$1:AJ$1,"S",D15:AJ15)</f>
        <v>719</v>
      </c>
    </row>
    <row r="16" spans="1:39" ht="12.95" customHeight="1" thickBot="1">
      <c r="A16" s="206"/>
      <c r="B16" s="185"/>
      <c r="C16" s="108" t="s">
        <v>20</v>
      </c>
      <c r="D16" s="135">
        <f t="shared" ref="D16:L16" si="10">D15/D$7</f>
        <v>9.217877094972067E-2</v>
      </c>
      <c r="E16" s="135">
        <f t="shared" si="10"/>
        <v>7.7028885832187075E-2</v>
      </c>
      <c r="F16" s="135">
        <f t="shared" si="10"/>
        <v>7.575757575757576E-2</v>
      </c>
      <c r="G16" s="135">
        <f t="shared" si="10"/>
        <v>0.10396975425330812</v>
      </c>
      <c r="H16" s="135">
        <f t="shared" si="10"/>
        <v>7.6271186440677971E-2</v>
      </c>
      <c r="I16" s="135">
        <f t="shared" si="10"/>
        <v>8.9333333333333334E-2</v>
      </c>
      <c r="J16" s="135">
        <f t="shared" si="10"/>
        <v>9.1364205256570713E-2</v>
      </c>
      <c r="K16" s="135">
        <f t="shared" si="10"/>
        <v>9.2875318066157758E-2</v>
      </c>
      <c r="L16" s="135">
        <f t="shared" si="10"/>
        <v>9.768009768009768E-2</v>
      </c>
      <c r="M16" s="135">
        <f t="shared" ref="M16:AK16" si="11">M15/M$7</f>
        <v>8.6699507389162558E-2</v>
      </c>
      <c r="N16" s="135">
        <f t="shared" si="11"/>
        <v>8.8863892013498313E-2</v>
      </c>
      <c r="O16" s="135">
        <f t="shared" si="11"/>
        <v>9.4614264919941779E-2</v>
      </c>
      <c r="P16" s="135">
        <f t="shared" si="11"/>
        <v>9.9770642201834861E-2</v>
      </c>
      <c r="Q16" s="135">
        <f t="shared" si="11"/>
        <v>8.143322475570032E-2</v>
      </c>
      <c r="R16" s="135">
        <f t="shared" si="11"/>
        <v>8.8129496402877691E-2</v>
      </c>
      <c r="S16" s="135">
        <f t="shared" si="11"/>
        <v>0.11653543307086614</v>
      </c>
      <c r="T16" s="135">
        <f t="shared" si="11"/>
        <v>9.8535286284953394E-2</v>
      </c>
      <c r="U16" s="135">
        <f t="shared" si="11"/>
        <v>0.1</v>
      </c>
      <c r="V16" s="135">
        <f t="shared" si="11"/>
        <v>8.1658291457286439E-2</v>
      </c>
      <c r="W16" s="135">
        <f t="shared" si="11"/>
        <v>7.7170418006430874E-2</v>
      </c>
      <c r="X16" s="135">
        <f t="shared" si="11"/>
        <v>9.2409240924092403E-2</v>
      </c>
      <c r="Y16" s="135">
        <f t="shared" si="11"/>
        <v>8.8937093275488072E-2</v>
      </c>
      <c r="Z16" s="135">
        <f t="shared" si="11"/>
        <v>8.4668192219679639E-2</v>
      </c>
      <c r="AA16" s="135">
        <f t="shared" si="11"/>
        <v>0.14403973509933773</v>
      </c>
      <c r="AB16" s="135">
        <f t="shared" si="11"/>
        <v>0.12295081967213115</v>
      </c>
      <c r="AC16" s="135">
        <f t="shared" si="11"/>
        <v>0.12240663900414937</v>
      </c>
      <c r="AD16" s="135">
        <f t="shared" si="11"/>
        <v>9.8966026587887737E-2</v>
      </c>
      <c r="AE16" s="135">
        <f t="shared" si="11"/>
        <v>8.0334728033472802E-2</v>
      </c>
      <c r="AF16" s="135">
        <f t="shared" si="11"/>
        <v>9.6870342771982115E-2</v>
      </c>
      <c r="AG16" s="135">
        <f t="shared" si="11"/>
        <v>8.3333333333333329E-2</v>
      </c>
      <c r="AH16" s="135">
        <f t="shared" si="11"/>
        <v>0.12849162011173185</v>
      </c>
      <c r="AI16" s="135">
        <f t="shared" si="11"/>
        <v>8.9523809523809519E-2</v>
      </c>
      <c r="AJ16" s="135">
        <f t="shared" si="11"/>
        <v>9.7560975609756101E-2</v>
      </c>
      <c r="AK16" s="138">
        <f t="shared" si="11"/>
        <v>9.434618226065794E-2</v>
      </c>
      <c r="AL16" s="133">
        <f t="shared" ref="AL16:AM16" si="12">AL15/AL$7</f>
        <v>9.0427850781590588E-2</v>
      </c>
      <c r="AM16" s="136">
        <f t="shared" si="12"/>
        <v>0.10339373022720737</v>
      </c>
    </row>
    <row r="17" spans="1:39" ht="15">
      <c r="A17" s="206"/>
      <c r="B17" s="184" t="s">
        <v>25</v>
      </c>
      <c r="C17" s="62" t="s">
        <v>19</v>
      </c>
      <c r="D17" s="137">
        <v>3</v>
      </c>
      <c r="E17" s="137">
        <v>5</v>
      </c>
      <c r="F17" s="137">
        <v>3</v>
      </c>
      <c r="G17" s="137">
        <v>3</v>
      </c>
      <c r="H17" s="137">
        <v>4</v>
      </c>
      <c r="I17" s="137">
        <v>4</v>
      </c>
      <c r="J17" s="137">
        <v>6</v>
      </c>
      <c r="K17" s="137">
        <v>4</v>
      </c>
      <c r="L17" s="137">
        <v>3</v>
      </c>
      <c r="M17" s="137">
        <v>0</v>
      </c>
      <c r="N17" s="137">
        <v>3</v>
      </c>
      <c r="O17" s="137">
        <v>2</v>
      </c>
      <c r="P17" s="137">
        <v>5</v>
      </c>
      <c r="Q17" s="137">
        <v>4</v>
      </c>
      <c r="R17" s="137">
        <v>4</v>
      </c>
      <c r="S17" s="137">
        <v>6</v>
      </c>
      <c r="T17" s="137">
        <v>7</v>
      </c>
      <c r="U17" s="137">
        <v>0</v>
      </c>
      <c r="V17" s="137">
        <v>3</v>
      </c>
      <c r="W17" s="137">
        <v>1</v>
      </c>
      <c r="X17" s="137">
        <v>4</v>
      </c>
      <c r="Y17" s="137">
        <v>0</v>
      </c>
      <c r="Z17" s="137">
        <v>1</v>
      </c>
      <c r="AA17" s="137">
        <v>0</v>
      </c>
      <c r="AB17" s="137">
        <v>4</v>
      </c>
      <c r="AC17" s="137">
        <v>2</v>
      </c>
      <c r="AD17" s="137">
        <v>4</v>
      </c>
      <c r="AE17" s="137">
        <v>6</v>
      </c>
      <c r="AF17" s="137">
        <v>3</v>
      </c>
      <c r="AG17" s="137">
        <v>6</v>
      </c>
      <c r="AH17" s="137">
        <v>2</v>
      </c>
      <c r="AI17" s="137">
        <v>5</v>
      </c>
      <c r="AJ17" s="137">
        <v>3</v>
      </c>
      <c r="AK17" s="144">
        <f>SUM(D17:AJ17)</f>
        <v>110</v>
      </c>
      <c r="AL17" s="143">
        <f>SUMIF(D$1:AJ$1,"N",D17:AJ17)</f>
        <v>89</v>
      </c>
      <c r="AM17" s="145">
        <f>SUMIF(D$1:AJ$1,"S",D17:AJ17)</f>
        <v>21</v>
      </c>
    </row>
    <row r="18" spans="1:39" ht="12.95" customHeight="1" thickBot="1">
      <c r="A18" s="206"/>
      <c r="B18" s="185"/>
      <c r="C18" s="108" t="s">
        <v>20</v>
      </c>
      <c r="D18" s="135">
        <f t="shared" ref="D18:L18" si="13">D17/D$7</f>
        <v>4.1899441340782122E-3</v>
      </c>
      <c r="E18" s="135">
        <f t="shared" si="13"/>
        <v>6.8775790921595595E-3</v>
      </c>
      <c r="F18" s="135">
        <f t="shared" si="13"/>
        <v>6.4935064935064939E-3</v>
      </c>
      <c r="G18" s="135">
        <f t="shared" si="13"/>
        <v>5.6710775047258983E-3</v>
      </c>
      <c r="H18" s="135">
        <f t="shared" si="13"/>
        <v>5.6497175141242938E-3</v>
      </c>
      <c r="I18" s="135">
        <f t="shared" si="13"/>
        <v>5.3333333333333332E-3</v>
      </c>
      <c r="J18" s="135">
        <f t="shared" si="13"/>
        <v>7.5093867334167707E-3</v>
      </c>
      <c r="K18" s="135">
        <f t="shared" si="13"/>
        <v>5.0890585241730284E-3</v>
      </c>
      <c r="L18" s="135">
        <f t="shared" si="13"/>
        <v>3.663003663003663E-3</v>
      </c>
      <c r="M18" s="135">
        <f t="shared" ref="M18:AK18" si="14">M17/M$7</f>
        <v>0</v>
      </c>
      <c r="N18" s="135">
        <f t="shared" si="14"/>
        <v>3.3745781777277839E-3</v>
      </c>
      <c r="O18" s="135">
        <f t="shared" si="14"/>
        <v>2.911208151382824E-3</v>
      </c>
      <c r="P18" s="135">
        <f t="shared" si="14"/>
        <v>5.7339449541284407E-3</v>
      </c>
      <c r="Q18" s="135">
        <f t="shared" si="14"/>
        <v>6.5146579804560263E-3</v>
      </c>
      <c r="R18" s="135">
        <f t="shared" si="14"/>
        <v>7.1942446043165471E-3</v>
      </c>
      <c r="S18" s="135">
        <f t="shared" si="14"/>
        <v>9.4488188976377951E-3</v>
      </c>
      <c r="T18" s="135">
        <f t="shared" si="14"/>
        <v>9.3209054593874838E-3</v>
      </c>
      <c r="U18" s="135">
        <f t="shared" si="14"/>
        <v>0</v>
      </c>
      <c r="V18" s="135">
        <f t="shared" si="14"/>
        <v>3.7688442211055275E-3</v>
      </c>
      <c r="W18" s="135">
        <f t="shared" si="14"/>
        <v>1.6077170418006431E-3</v>
      </c>
      <c r="X18" s="135">
        <f t="shared" si="14"/>
        <v>4.4004400440044002E-3</v>
      </c>
      <c r="Y18" s="135">
        <f t="shared" si="14"/>
        <v>0</v>
      </c>
      <c r="Z18" s="135">
        <f t="shared" si="14"/>
        <v>2.2883295194508009E-3</v>
      </c>
      <c r="AA18" s="135">
        <f t="shared" si="14"/>
        <v>0</v>
      </c>
      <c r="AB18" s="135">
        <f t="shared" si="14"/>
        <v>6.5573770491803279E-3</v>
      </c>
      <c r="AC18" s="135">
        <f t="shared" si="14"/>
        <v>4.1493775933609959E-3</v>
      </c>
      <c r="AD18" s="135">
        <f t="shared" si="14"/>
        <v>5.9084194977843431E-3</v>
      </c>
      <c r="AE18" s="135">
        <f t="shared" si="14"/>
        <v>5.0209205020920501E-3</v>
      </c>
      <c r="AF18" s="135">
        <f t="shared" si="14"/>
        <v>4.4709388971684054E-3</v>
      </c>
      <c r="AG18" s="135">
        <f t="shared" si="14"/>
        <v>6.6666666666666671E-3</v>
      </c>
      <c r="AH18" s="135">
        <f t="shared" si="14"/>
        <v>2.7932960893854749E-3</v>
      </c>
      <c r="AI18" s="135">
        <f t="shared" si="14"/>
        <v>9.5238095238095247E-3</v>
      </c>
      <c r="AJ18" s="135">
        <f t="shared" si="14"/>
        <v>6.6518847006651885E-3</v>
      </c>
      <c r="AK18" s="138">
        <f t="shared" si="14"/>
        <v>4.7803224544782927E-3</v>
      </c>
      <c r="AL18" s="133">
        <f t="shared" ref="AL18:AM18" si="15">AL17/AL$7</f>
        <v>5.5427539390919848E-3</v>
      </c>
      <c r="AM18" s="136">
        <f t="shared" si="15"/>
        <v>3.0198446937014668E-3</v>
      </c>
    </row>
    <row r="19" spans="1:39" ht="15">
      <c r="A19" s="206"/>
      <c r="B19" s="184" t="s">
        <v>24</v>
      </c>
      <c r="C19" s="62" t="s">
        <v>19</v>
      </c>
      <c r="D19" s="137">
        <v>13</v>
      </c>
      <c r="E19" s="137">
        <v>9</v>
      </c>
      <c r="F19" s="137">
        <v>8</v>
      </c>
      <c r="G19" s="137">
        <v>4</v>
      </c>
      <c r="H19" s="137">
        <v>15</v>
      </c>
      <c r="I19" s="137">
        <v>10</v>
      </c>
      <c r="J19" s="137">
        <v>12</v>
      </c>
      <c r="K19" s="137">
        <v>9</v>
      </c>
      <c r="L19" s="137">
        <v>9</v>
      </c>
      <c r="M19" s="137">
        <v>7</v>
      </c>
      <c r="N19" s="137">
        <v>13</v>
      </c>
      <c r="O19" s="137">
        <v>8</v>
      </c>
      <c r="P19" s="137">
        <v>5</v>
      </c>
      <c r="Q19" s="137">
        <v>6</v>
      </c>
      <c r="R19" s="137">
        <v>6</v>
      </c>
      <c r="S19" s="137">
        <v>13</v>
      </c>
      <c r="T19" s="137">
        <v>7</v>
      </c>
      <c r="U19" s="137">
        <v>4</v>
      </c>
      <c r="V19" s="137">
        <v>5</v>
      </c>
      <c r="W19" s="137">
        <v>2</v>
      </c>
      <c r="X19" s="137">
        <v>8</v>
      </c>
      <c r="Y19" s="137">
        <v>5</v>
      </c>
      <c r="Z19" s="137">
        <v>5</v>
      </c>
      <c r="AA19" s="137">
        <v>7</v>
      </c>
      <c r="AB19" s="137">
        <v>4</v>
      </c>
      <c r="AC19" s="137">
        <v>5</v>
      </c>
      <c r="AD19" s="137">
        <v>6</v>
      </c>
      <c r="AE19" s="137">
        <v>21</v>
      </c>
      <c r="AF19" s="137">
        <v>11</v>
      </c>
      <c r="AG19" s="137">
        <v>15</v>
      </c>
      <c r="AH19" s="137">
        <v>3</v>
      </c>
      <c r="AI19" s="137">
        <v>8</v>
      </c>
      <c r="AJ19" s="137">
        <v>4</v>
      </c>
      <c r="AK19" s="144">
        <f>SUM(D19:AJ19)</f>
        <v>267</v>
      </c>
      <c r="AL19" s="143">
        <f>SUMIF(D$1:AJ$1,"N",D19:AJ19)</f>
        <v>213</v>
      </c>
      <c r="AM19" s="145">
        <f>SUMIF(D$1:AJ$1,"S",D19:AJ19)</f>
        <v>54</v>
      </c>
    </row>
    <row r="20" spans="1:39" ht="12.95" customHeight="1" thickBot="1">
      <c r="A20" s="206"/>
      <c r="B20" s="185"/>
      <c r="C20" s="108" t="s">
        <v>20</v>
      </c>
      <c r="D20" s="135">
        <f t="shared" ref="D20:L20" si="16">D19/D$7</f>
        <v>1.8156424581005588E-2</v>
      </c>
      <c r="E20" s="135">
        <f t="shared" si="16"/>
        <v>1.2379642365887207E-2</v>
      </c>
      <c r="F20" s="135">
        <f t="shared" si="16"/>
        <v>1.7316017316017316E-2</v>
      </c>
      <c r="G20" s="135">
        <f t="shared" si="16"/>
        <v>7.5614366729678641E-3</v>
      </c>
      <c r="H20" s="135">
        <f t="shared" si="16"/>
        <v>2.1186440677966101E-2</v>
      </c>
      <c r="I20" s="135">
        <f t="shared" si="16"/>
        <v>1.3333333333333334E-2</v>
      </c>
      <c r="J20" s="135">
        <f t="shared" si="16"/>
        <v>1.5018773466833541E-2</v>
      </c>
      <c r="K20" s="135">
        <f t="shared" si="16"/>
        <v>1.1450381679389313E-2</v>
      </c>
      <c r="L20" s="135">
        <f t="shared" si="16"/>
        <v>1.098901098901099E-2</v>
      </c>
      <c r="M20" s="135">
        <f t="shared" ref="M20:AK20" si="17">M19/M$7</f>
        <v>6.8965517241379309E-3</v>
      </c>
      <c r="N20" s="135">
        <f t="shared" si="17"/>
        <v>1.4623172103487065E-2</v>
      </c>
      <c r="O20" s="135">
        <f t="shared" si="17"/>
        <v>1.1644832605531296E-2</v>
      </c>
      <c r="P20" s="135">
        <f t="shared" si="17"/>
        <v>5.7339449541284407E-3</v>
      </c>
      <c r="Q20" s="135">
        <f t="shared" si="17"/>
        <v>9.7719869706840382E-3</v>
      </c>
      <c r="R20" s="135">
        <f t="shared" si="17"/>
        <v>1.0791366906474821E-2</v>
      </c>
      <c r="S20" s="135">
        <f t="shared" si="17"/>
        <v>2.0472440944881889E-2</v>
      </c>
      <c r="T20" s="135">
        <f t="shared" si="17"/>
        <v>9.3209054593874838E-3</v>
      </c>
      <c r="U20" s="135">
        <f t="shared" si="17"/>
        <v>6.2500000000000003E-3</v>
      </c>
      <c r="V20" s="135">
        <f t="shared" si="17"/>
        <v>6.2814070351758797E-3</v>
      </c>
      <c r="W20" s="135">
        <f t="shared" si="17"/>
        <v>3.2154340836012861E-3</v>
      </c>
      <c r="X20" s="135">
        <f t="shared" si="17"/>
        <v>8.8008800880088004E-3</v>
      </c>
      <c r="Y20" s="135">
        <f t="shared" si="17"/>
        <v>1.0845986984815618E-2</v>
      </c>
      <c r="Z20" s="135">
        <f t="shared" si="17"/>
        <v>1.1441647597254004E-2</v>
      </c>
      <c r="AA20" s="135">
        <f t="shared" si="17"/>
        <v>1.1589403973509934E-2</v>
      </c>
      <c r="AB20" s="135">
        <f t="shared" si="17"/>
        <v>6.5573770491803279E-3</v>
      </c>
      <c r="AC20" s="135">
        <f t="shared" si="17"/>
        <v>1.0373443983402489E-2</v>
      </c>
      <c r="AD20" s="135">
        <f t="shared" si="17"/>
        <v>8.8626292466765146E-3</v>
      </c>
      <c r="AE20" s="135">
        <f>AE19/AE$7</f>
        <v>1.7573221757322177E-2</v>
      </c>
      <c r="AF20" s="135">
        <f t="shared" si="17"/>
        <v>1.6393442622950821E-2</v>
      </c>
      <c r="AG20" s="135">
        <f t="shared" si="17"/>
        <v>1.6666666666666666E-2</v>
      </c>
      <c r="AH20" s="135">
        <f t="shared" si="17"/>
        <v>4.1899441340782122E-3</v>
      </c>
      <c r="AI20" s="135">
        <f t="shared" si="17"/>
        <v>1.5238095238095238E-2</v>
      </c>
      <c r="AJ20" s="135">
        <f t="shared" si="17"/>
        <v>8.869179600886918E-3</v>
      </c>
      <c r="AK20" s="138">
        <f t="shared" si="17"/>
        <v>1.1603146321324583E-2</v>
      </c>
      <c r="AL20" s="133">
        <f t="shared" ref="AL20:AM20" si="18">AL19/AL$7</f>
        <v>1.3265242573332503E-2</v>
      </c>
      <c r="AM20" s="136">
        <f t="shared" si="18"/>
        <v>7.7653149266609144E-3</v>
      </c>
    </row>
    <row r="21" spans="1:39" ht="15">
      <c r="A21" s="206"/>
      <c r="B21" s="184" t="s">
        <v>26</v>
      </c>
      <c r="C21" s="62" t="s">
        <v>19</v>
      </c>
      <c r="D21" s="137">
        <v>2</v>
      </c>
      <c r="E21" s="137">
        <v>1</v>
      </c>
      <c r="F21" s="137">
        <v>1</v>
      </c>
      <c r="G21" s="137">
        <v>0</v>
      </c>
      <c r="H21" s="137">
        <v>0</v>
      </c>
      <c r="I21" s="137">
        <v>3</v>
      </c>
      <c r="J21" s="137">
        <v>2</v>
      </c>
      <c r="K21" s="137">
        <v>11</v>
      </c>
      <c r="L21" s="137">
        <v>0</v>
      </c>
      <c r="M21" s="137">
        <v>2</v>
      </c>
      <c r="N21" s="137">
        <v>3</v>
      </c>
      <c r="O21" s="137">
        <v>2</v>
      </c>
      <c r="P21" s="137">
        <v>2</v>
      </c>
      <c r="Q21" s="137">
        <v>3</v>
      </c>
      <c r="R21" s="137">
        <v>2</v>
      </c>
      <c r="S21" s="137">
        <v>1</v>
      </c>
      <c r="T21" s="137">
        <v>1</v>
      </c>
      <c r="U21" s="137">
        <v>1</v>
      </c>
      <c r="V21" s="137">
        <v>0</v>
      </c>
      <c r="W21" s="137">
        <v>1</v>
      </c>
      <c r="X21" s="137">
        <v>2</v>
      </c>
      <c r="Y21" s="137">
        <v>1</v>
      </c>
      <c r="Z21" s="137">
        <v>0</v>
      </c>
      <c r="AA21" s="137">
        <v>0</v>
      </c>
      <c r="AB21" s="137">
        <v>1</v>
      </c>
      <c r="AC21" s="137">
        <v>0</v>
      </c>
      <c r="AD21" s="137">
        <v>5</v>
      </c>
      <c r="AE21" s="137">
        <v>0</v>
      </c>
      <c r="AF21" s="137">
        <v>3</v>
      </c>
      <c r="AG21" s="137">
        <v>2</v>
      </c>
      <c r="AH21" s="137">
        <v>3</v>
      </c>
      <c r="AI21" s="137">
        <v>1</v>
      </c>
      <c r="AJ21" s="137">
        <v>0</v>
      </c>
      <c r="AK21" s="144">
        <f>SUM(D21:AJ21)</f>
        <v>56</v>
      </c>
      <c r="AL21" s="143">
        <f>SUMIF(D$1:AJ$1,"N",D21:AJ21)</f>
        <v>42</v>
      </c>
      <c r="AM21" s="145">
        <f>SUMIF(D$1:AJ$1,"S",D21:AJ21)</f>
        <v>14</v>
      </c>
    </row>
    <row r="22" spans="1:39" ht="12.95" customHeight="1" thickBot="1">
      <c r="A22" s="206"/>
      <c r="B22" s="185"/>
      <c r="C22" s="108" t="s">
        <v>20</v>
      </c>
      <c r="D22" s="135">
        <f t="shared" ref="D22:L22" si="19">D21/D$7</f>
        <v>2.7932960893854749E-3</v>
      </c>
      <c r="E22" s="135">
        <f t="shared" si="19"/>
        <v>1.375515818431912E-3</v>
      </c>
      <c r="F22" s="135">
        <f t="shared" si="19"/>
        <v>2.1645021645021645E-3</v>
      </c>
      <c r="G22" s="135">
        <f t="shared" si="19"/>
        <v>0</v>
      </c>
      <c r="H22" s="135">
        <f t="shared" si="19"/>
        <v>0</v>
      </c>
      <c r="I22" s="135">
        <f t="shared" si="19"/>
        <v>4.0000000000000001E-3</v>
      </c>
      <c r="J22" s="135">
        <f t="shared" si="19"/>
        <v>2.5031289111389237E-3</v>
      </c>
      <c r="K22" s="135">
        <f t="shared" si="19"/>
        <v>1.3994910941475827E-2</v>
      </c>
      <c r="L22" s="135">
        <f t="shared" si="19"/>
        <v>0</v>
      </c>
      <c r="M22" s="135">
        <f t="shared" ref="M22:AK22" si="20">M21/M$7</f>
        <v>1.9704433497536944E-3</v>
      </c>
      <c r="N22" s="135">
        <f t="shared" si="20"/>
        <v>3.3745781777277839E-3</v>
      </c>
      <c r="O22" s="135">
        <f t="shared" si="20"/>
        <v>2.911208151382824E-3</v>
      </c>
      <c r="P22" s="135">
        <f t="shared" si="20"/>
        <v>2.2935779816513763E-3</v>
      </c>
      <c r="Q22" s="135">
        <f t="shared" si="20"/>
        <v>4.8859934853420191E-3</v>
      </c>
      <c r="R22" s="135">
        <f t="shared" si="20"/>
        <v>3.5971223021582736E-3</v>
      </c>
      <c r="S22" s="135">
        <f t="shared" si="20"/>
        <v>1.5748031496062992E-3</v>
      </c>
      <c r="T22" s="135">
        <f t="shared" si="20"/>
        <v>1.3315579227696406E-3</v>
      </c>
      <c r="U22" s="135">
        <f t="shared" si="20"/>
        <v>1.5625000000000001E-3</v>
      </c>
      <c r="V22" s="135">
        <f t="shared" si="20"/>
        <v>0</v>
      </c>
      <c r="W22" s="135">
        <f t="shared" si="20"/>
        <v>1.6077170418006431E-3</v>
      </c>
      <c r="X22" s="135">
        <f t="shared" si="20"/>
        <v>2.2002200220022001E-3</v>
      </c>
      <c r="Y22" s="135">
        <f t="shared" si="20"/>
        <v>2.1691973969631237E-3</v>
      </c>
      <c r="Z22" s="135">
        <f t="shared" si="20"/>
        <v>0</v>
      </c>
      <c r="AA22" s="135">
        <f t="shared" si="20"/>
        <v>0</v>
      </c>
      <c r="AB22" s="135">
        <f t="shared" si="20"/>
        <v>1.639344262295082E-3</v>
      </c>
      <c r="AC22" s="135">
        <f t="shared" si="20"/>
        <v>0</v>
      </c>
      <c r="AD22" s="135">
        <f t="shared" si="20"/>
        <v>7.385524372230428E-3</v>
      </c>
      <c r="AE22" s="135">
        <f t="shared" si="20"/>
        <v>0</v>
      </c>
      <c r="AF22" s="135">
        <f t="shared" si="20"/>
        <v>4.4709388971684054E-3</v>
      </c>
      <c r="AG22" s="135">
        <f t="shared" si="20"/>
        <v>2.2222222222222222E-3</v>
      </c>
      <c r="AH22" s="135">
        <f t="shared" si="20"/>
        <v>4.1899441340782122E-3</v>
      </c>
      <c r="AI22" s="135">
        <f t="shared" si="20"/>
        <v>1.9047619047619048E-3</v>
      </c>
      <c r="AJ22" s="135">
        <f t="shared" si="20"/>
        <v>0</v>
      </c>
      <c r="AK22" s="138">
        <f t="shared" si="20"/>
        <v>2.4336187040980401E-3</v>
      </c>
      <c r="AL22" s="133">
        <f t="shared" ref="AL22:AM22" si="21">AL21/AL$7</f>
        <v>2.6156816341782402E-3</v>
      </c>
      <c r="AM22" s="136">
        <f t="shared" si="21"/>
        <v>2.0132297958009777E-3</v>
      </c>
    </row>
    <row r="23" spans="1:39" ht="15">
      <c r="A23" s="206"/>
      <c r="B23" s="186" t="s">
        <v>97</v>
      </c>
      <c r="C23" s="62" t="s">
        <v>19</v>
      </c>
      <c r="D23" s="137">
        <v>3</v>
      </c>
      <c r="E23" s="137">
        <v>2</v>
      </c>
      <c r="F23" s="137">
        <v>4</v>
      </c>
      <c r="G23" s="137">
        <v>4</v>
      </c>
      <c r="H23" s="137">
        <v>8</v>
      </c>
      <c r="I23" s="137">
        <v>8</v>
      </c>
      <c r="J23" s="137">
        <v>4</v>
      </c>
      <c r="K23" s="137">
        <v>5</v>
      </c>
      <c r="L23" s="137">
        <v>3</v>
      </c>
      <c r="M23" s="137">
        <v>6</v>
      </c>
      <c r="N23" s="137">
        <v>2</v>
      </c>
      <c r="O23" s="137">
        <v>1</v>
      </c>
      <c r="P23" s="137">
        <v>2</v>
      </c>
      <c r="Q23" s="137">
        <v>3</v>
      </c>
      <c r="R23" s="137">
        <v>4</v>
      </c>
      <c r="S23" s="137">
        <v>4</v>
      </c>
      <c r="T23" s="137">
        <v>0</v>
      </c>
      <c r="U23" s="137">
        <v>5</v>
      </c>
      <c r="V23" s="137">
        <v>4</v>
      </c>
      <c r="W23" s="137">
        <v>2</v>
      </c>
      <c r="X23" s="137">
        <v>10</v>
      </c>
      <c r="Y23" s="137">
        <v>3</v>
      </c>
      <c r="Z23" s="137">
        <v>5</v>
      </c>
      <c r="AA23" s="137">
        <v>0</v>
      </c>
      <c r="AB23" s="137">
        <v>4</v>
      </c>
      <c r="AC23" s="137">
        <v>4</v>
      </c>
      <c r="AD23" s="137">
        <v>5</v>
      </c>
      <c r="AE23" s="137">
        <v>9</v>
      </c>
      <c r="AF23" s="137">
        <v>1</v>
      </c>
      <c r="AG23" s="137">
        <v>6</v>
      </c>
      <c r="AH23" s="137">
        <v>4</v>
      </c>
      <c r="AI23" s="137">
        <v>1</v>
      </c>
      <c r="AJ23" s="137">
        <v>1</v>
      </c>
      <c r="AK23" s="144">
        <f>SUM(D23:AJ23)</f>
        <v>127</v>
      </c>
      <c r="AL23" s="143">
        <f>SUMIF(D$1:AJ$1,"N",D23:AJ23)</f>
        <v>81</v>
      </c>
      <c r="AM23" s="145">
        <f>SUMIF(D$1:AJ$1,"S",D23:AJ23)</f>
        <v>46</v>
      </c>
    </row>
    <row r="24" spans="1:39" ht="12.95" customHeight="1" thickBot="1">
      <c r="A24" s="206"/>
      <c r="B24" s="185"/>
      <c r="C24" s="108" t="s">
        <v>20</v>
      </c>
      <c r="D24" s="135">
        <f t="shared" ref="D24:L24" si="22">D23/D$7</f>
        <v>4.1899441340782122E-3</v>
      </c>
      <c r="E24" s="135">
        <f t="shared" si="22"/>
        <v>2.751031636863824E-3</v>
      </c>
      <c r="F24" s="135">
        <f>F23/F$7</f>
        <v>8.658008658008658E-3</v>
      </c>
      <c r="G24" s="135">
        <f>G23/G$7</f>
        <v>7.5614366729678641E-3</v>
      </c>
      <c r="H24" s="135">
        <f>H23/H$7</f>
        <v>1.1299435028248588E-2</v>
      </c>
      <c r="I24" s="135">
        <f>I23/I$7</f>
        <v>1.0666666666666666E-2</v>
      </c>
      <c r="J24" s="135">
        <f t="shared" si="22"/>
        <v>5.0062578222778474E-3</v>
      </c>
      <c r="K24" s="135">
        <f>K23/K$7</f>
        <v>6.3613231552162846E-3</v>
      </c>
      <c r="L24" s="135">
        <f t="shared" si="22"/>
        <v>3.663003663003663E-3</v>
      </c>
      <c r="M24" s="135">
        <f t="shared" ref="M24:AK24" si="23">M23/M$7</f>
        <v>5.9113300492610842E-3</v>
      </c>
      <c r="N24" s="135">
        <f t="shared" si="23"/>
        <v>2.2497187851518562E-3</v>
      </c>
      <c r="O24" s="135">
        <f t="shared" si="23"/>
        <v>1.455604075691412E-3</v>
      </c>
      <c r="P24" s="135">
        <f t="shared" si="23"/>
        <v>2.2935779816513763E-3</v>
      </c>
      <c r="Q24" s="135">
        <f t="shared" si="23"/>
        <v>4.8859934853420191E-3</v>
      </c>
      <c r="R24" s="135">
        <f t="shared" si="23"/>
        <v>7.1942446043165471E-3</v>
      </c>
      <c r="S24" s="135">
        <f t="shared" si="23"/>
        <v>6.2992125984251968E-3</v>
      </c>
      <c r="T24" s="135">
        <f t="shared" si="23"/>
        <v>0</v>
      </c>
      <c r="U24" s="135">
        <f t="shared" si="23"/>
        <v>7.8125E-3</v>
      </c>
      <c r="V24" s="135">
        <f t="shared" si="23"/>
        <v>5.0251256281407036E-3</v>
      </c>
      <c r="W24" s="135">
        <f t="shared" si="23"/>
        <v>3.2154340836012861E-3</v>
      </c>
      <c r="X24" s="135">
        <f t="shared" si="23"/>
        <v>1.1001100110011002E-2</v>
      </c>
      <c r="Y24" s="135">
        <f t="shared" si="23"/>
        <v>6.5075921908893707E-3</v>
      </c>
      <c r="Z24" s="135">
        <f t="shared" si="23"/>
        <v>1.1441647597254004E-2</v>
      </c>
      <c r="AA24" s="135">
        <f t="shared" si="23"/>
        <v>0</v>
      </c>
      <c r="AB24" s="135">
        <f t="shared" si="23"/>
        <v>6.5573770491803279E-3</v>
      </c>
      <c r="AC24" s="135">
        <f t="shared" si="23"/>
        <v>8.2987551867219917E-3</v>
      </c>
      <c r="AD24" s="135">
        <f t="shared" si="23"/>
        <v>7.385524372230428E-3</v>
      </c>
      <c r="AE24" s="135">
        <f t="shared" si="23"/>
        <v>7.5313807531380752E-3</v>
      </c>
      <c r="AF24" s="135">
        <f t="shared" si="23"/>
        <v>1.4903129657228018E-3</v>
      </c>
      <c r="AG24" s="135">
        <f t="shared" si="23"/>
        <v>6.6666666666666671E-3</v>
      </c>
      <c r="AH24" s="135">
        <f t="shared" si="23"/>
        <v>5.5865921787709499E-3</v>
      </c>
      <c r="AI24" s="135">
        <f t="shared" si="23"/>
        <v>1.9047619047619048E-3</v>
      </c>
      <c r="AJ24" s="135">
        <f t="shared" si="23"/>
        <v>2.2172949002217295E-3</v>
      </c>
      <c r="AK24" s="138">
        <f t="shared" si="23"/>
        <v>5.5190995610794836E-3</v>
      </c>
      <c r="AL24" s="133">
        <f t="shared" ref="AL24:AM24" si="24">AL23/AL$7</f>
        <v>5.0445288659151767E-3</v>
      </c>
      <c r="AM24" s="136">
        <f t="shared" si="24"/>
        <v>6.6148979004889271E-3</v>
      </c>
    </row>
    <row r="25" spans="1:39" ht="15">
      <c r="A25" s="206"/>
      <c r="B25" s="184" t="s">
        <v>98</v>
      </c>
      <c r="C25" s="62" t="s">
        <v>19</v>
      </c>
      <c r="D25" s="137">
        <v>284</v>
      </c>
      <c r="E25" s="137">
        <v>267</v>
      </c>
      <c r="F25" s="137">
        <v>160</v>
      </c>
      <c r="G25" s="137">
        <v>192</v>
      </c>
      <c r="H25" s="137">
        <v>259</v>
      </c>
      <c r="I25" s="137">
        <v>289</v>
      </c>
      <c r="J25" s="137">
        <v>299</v>
      </c>
      <c r="K25" s="137">
        <v>235</v>
      </c>
      <c r="L25" s="137">
        <v>190</v>
      </c>
      <c r="M25" s="137">
        <v>234</v>
      </c>
      <c r="N25" s="137">
        <v>259</v>
      </c>
      <c r="O25" s="137">
        <v>316</v>
      </c>
      <c r="P25" s="137">
        <v>279</v>
      </c>
      <c r="Q25" s="137">
        <v>216</v>
      </c>
      <c r="R25" s="137">
        <v>179</v>
      </c>
      <c r="S25" s="137">
        <v>248</v>
      </c>
      <c r="T25" s="137">
        <v>269</v>
      </c>
      <c r="U25" s="137">
        <v>140</v>
      </c>
      <c r="V25" s="137">
        <v>165</v>
      </c>
      <c r="W25" s="137">
        <v>127</v>
      </c>
      <c r="X25" s="137">
        <v>333</v>
      </c>
      <c r="Y25" s="137">
        <v>127</v>
      </c>
      <c r="Z25" s="137">
        <v>175</v>
      </c>
      <c r="AA25" s="137">
        <v>189</v>
      </c>
      <c r="AB25" s="137">
        <v>216</v>
      </c>
      <c r="AC25" s="137">
        <v>110</v>
      </c>
      <c r="AD25" s="137">
        <v>163</v>
      </c>
      <c r="AE25" s="137">
        <v>409</v>
      </c>
      <c r="AF25" s="137">
        <v>291</v>
      </c>
      <c r="AG25" s="137">
        <v>276</v>
      </c>
      <c r="AH25" s="137">
        <v>167</v>
      </c>
      <c r="AI25" s="137">
        <v>183</v>
      </c>
      <c r="AJ25" s="137">
        <v>163</v>
      </c>
      <c r="AK25" s="144">
        <f>SUM(D25:AJ25)</f>
        <v>7409</v>
      </c>
      <c r="AL25" s="143">
        <f>SUMIF(D$1:AJ$1,"N",D25:AJ25)</f>
        <v>5497</v>
      </c>
      <c r="AM25" s="145">
        <f>SUMIF(D$1:AJ$1,"S",D25:AJ25)</f>
        <v>1912</v>
      </c>
    </row>
    <row r="26" spans="1:39" ht="12.95" customHeight="1" thickBot="1">
      <c r="A26" s="206"/>
      <c r="B26" s="185"/>
      <c r="C26" s="108" t="s">
        <v>20</v>
      </c>
      <c r="D26" s="135">
        <f t="shared" ref="D26:K26" si="25">D25/D$7</f>
        <v>0.39664804469273746</v>
      </c>
      <c r="E26" s="135">
        <f t="shared" si="25"/>
        <v>0.3672627235213205</v>
      </c>
      <c r="F26" s="135">
        <f t="shared" si="25"/>
        <v>0.34632034632034631</v>
      </c>
      <c r="G26" s="135">
        <f t="shared" si="25"/>
        <v>0.36294896030245749</v>
      </c>
      <c r="H26" s="135">
        <f t="shared" si="25"/>
        <v>0.36581920903954801</v>
      </c>
      <c r="I26" s="135">
        <f t="shared" si="25"/>
        <v>0.38533333333333336</v>
      </c>
      <c r="J26" s="135">
        <f t="shared" si="25"/>
        <v>0.37421777221526908</v>
      </c>
      <c r="K26" s="135">
        <f t="shared" si="25"/>
        <v>0.29898218829516537</v>
      </c>
      <c r="L26" s="135">
        <f t="shared" ref="L26:AK26" si="26">L25/L$7</f>
        <v>0.231990231990232</v>
      </c>
      <c r="M26" s="135">
        <f t="shared" si="26"/>
        <v>0.23054187192118228</v>
      </c>
      <c r="N26" s="135">
        <f t="shared" si="26"/>
        <v>0.29133858267716534</v>
      </c>
      <c r="O26" s="135">
        <f t="shared" si="26"/>
        <v>0.45997088791848617</v>
      </c>
      <c r="P26" s="135">
        <f t="shared" si="26"/>
        <v>0.31995412844036697</v>
      </c>
      <c r="Q26" s="135">
        <f t="shared" si="26"/>
        <v>0.3517915309446254</v>
      </c>
      <c r="R26" s="135">
        <f t="shared" si="26"/>
        <v>0.32194244604316546</v>
      </c>
      <c r="S26" s="135">
        <f t="shared" si="26"/>
        <v>0.3905511811023622</v>
      </c>
      <c r="T26" s="135">
        <f t="shared" si="26"/>
        <v>0.35818908122503329</v>
      </c>
      <c r="U26" s="135">
        <f t="shared" si="26"/>
        <v>0.21875</v>
      </c>
      <c r="V26" s="135">
        <f t="shared" si="26"/>
        <v>0.20728643216080403</v>
      </c>
      <c r="W26" s="135">
        <f t="shared" si="26"/>
        <v>0.20418006430868169</v>
      </c>
      <c r="X26" s="135">
        <f t="shared" si="26"/>
        <v>0.36633663366336633</v>
      </c>
      <c r="Y26" s="135">
        <f t="shared" si="26"/>
        <v>0.27548806941431669</v>
      </c>
      <c r="Z26" s="135">
        <f t="shared" si="26"/>
        <v>0.40045766590389015</v>
      </c>
      <c r="AA26" s="135">
        <f t="shared" si="26"/>
        <v>0.3129139072847682</v>
      </c>
      <c r="AB26" s="135">
        <f t="shared" si="26"/>
        <v>0.35409836065573769</v>
      </c>
      <c r="AC26" s="135">
        <f t="shared" si="26"/>
        <v>0.22821576763485477</v>
      </c>
      <c r="AD26" s="135">
        <f t="shared" si="26"/>
        <v>0.24076809453471196</v>
      </c>
      <c r="AE26" s="135">
        <f t="shared" si="26"/>
        <v>0.34225941422594142</v>
      </c>
      <c r="AF26" s="135">
        <f t="shared" si="26"/>
        <v>0.43368107302533532</v>
      </c>
      <c r="AG26" s="135">
        <f t="shared" si="26"/>
        <v>0.30666666666666664</v>
      </c>
      <c r="AH26" s="135">
        <f t="shared" si="26"/>
        <v>0.23324022346368714</v>
      </c>
      <c r="AI26" s="135">
        <f t="shared" si="26"/>
        <v>0.34857142857142859</v>
      </c>
      <c r="AJ26" s="135">
        <f t="shared" si="26"/>
        <v>0.36141906873614188</v>
      </c>
      <c r="AK26" s="138">
        <f t="shared" si="26"/>
        <v>0.3219764460475425</v>
      </c>
      <c r="AL26" s="133">
        <f t="shared" ref="AL26:AM26" si="27">AL25/AL$7</f>
        <v>0.34234290340661394</v>
      </c>
      <c r="AM26" s="136">
        <f t="shared" si="27"/>
        <v>0.274949669255105</v>
      </c>
    </row>
    <row r="27" spans="1:39" ht="15">
      <c r="A27" s="206"/>
      <c r="B27" s="184" t="s">
        <v>99</v>
      </c>
      <c r="C27" s="62" t="s">
        <v>19</v>
      </c>
      <c r="D27" s="137">
        <v>16</v>
      </c>
      <c r="E27" s="137">
        <v>8</v>
      </c>
      <c r="F27" s="137">
        <v>10</v>
      </c>
      <c r="G27" s="137">
        <v>12</v>
      </c>
      <c r="H27" s="137">
        <v>6</v>
      </c>
      <c r="I27" s="137">
        <v>30</v>
      </c>
      <c r="J27" s="137">
        <v>18</v>
      </c>
      <c r="K27" s="137">
        <v>17</v>
      </c>
      <c r="L27" s="137">
        <v>8</v>
      </c>
      <c r="M27" s="137">
        <v>7</v>
      </c>
      <c r="N27" s="137">
        <v>13</v>
      </c>
      <c r="O27" s="137">
        <v>12</v>
      </c>
      <c r="P27" s="137">
        <v>15</v>
      </c>
      <c r="Q27" s="137">
        <v>13</v>
      </c>
      <c r="R27" s="137">
        <v>10</v>
      </c>
      <c r="S27" s="137">
        <v>20</v>
      </c>
      <c r="T27" s="137">
        <v>12</v>
      </c>
      <c r="U27" s="137">
        <v>8</v>
      </c>
      <c r="V27" s="137">
        <v>8</v>
      </c>
      <c r="W27" s="137">
        <v>9</v>
      </c>
      <c r="X27" s="137">
        <v>16</v>
      </c>
      <c r="Y27" s="137">
        <v>8</v>
      </c>
      <c r="Z27" s="137">
        <v>21</v>
      </c>
      <c r="AA27" s="137">
        <v>2</v>
      </c>
      <c r="AB27" s="137">
        <v>13</v>
      </c>
      <c r="AC27" s="137">
        <v>3</v>
      </c>
      <c r="AD27" s="137">
        <v>12</v>
      </c>
      <c r="AE27" s="137">
        <v>20</v>
      </c>
      <c r="AF27" s="137">
        <v>11</v>
      </c>
      <c r="AG27" s="137">
        <v>17</v>
      </c>
      <c r="AH27" s="137">
        <v>13</v>
      </c>
      <c r="AI27" s="137">
        <v>8</v>
      </c>
      <c r="AJ27" s="137">
        <v>1</v>
      </c>
      <c r="AK27" s="144">
        <f>SUM(D27:AJ27)</f>
        <v>397</v>
      </c>
      <c r="AL27" s="143">
        <f>SUMIF(D$1:AJ$1,"N",D27:AJ27)</f>
        <v>284</v>
      </c>
      <c r="AM27" s="145">
        <f>SUMIF(D$1:AJ$1,"S",D27:AJ27)</f>
        <v>113</v>
      </c>
    </row>
    <row r="28" spans="1:39" ht="12.95" customHeight="1" thickBot="1">
      <c r="A28" s="206"/>
      <c r="B28" s="185"/>
      <c r="C28" s="108" t="s">
        <v>20</v>
      </c>
      <c r="D28" s="135">
        <f t="shared" ref="D28:L28" si="28">D27/D$7</f>
        <v>2.23463687150838E-2</v>
      </c>
      <c r="E28" s="135">
        <f t="shared" si="28"/>
        <v>1.1004126547455296E-2</v>
      </c>
      <c r="F28" s="135">
        <f>F27/F$7</f>
        <v>2.1645021645021644E-2</v>
      </c>
      <c r="G28" s="135">
        <f>G27/G$7</f>
        <v>2.2684310018903593E-2</v>
      </c>
      <c r="H28" s="135">
        <f>H27/H$7</f>
        <v>8.4745762711864406E-3</v>
      </c>
      <c r="I28" s="135">
        <f>I27/I$7</f>
        <v>0.04</v>
      </c>
      <c r="J28" s="135">
        <f t="shared" si="28"/>
        <v>2.2528160200250311E-2</v>
      </c>
      <c r="K28" s="135">
        <f>K27/K$7</f>
        <v>2.1628498727735368E-2</v>
      </c>
      <c r="L28" s="135">
        <f t="shared" si="28"/>
        <v>9.768009768009768E-3</v>
      </c>
      <c r="M28" s="135">
        <f t="shared" ref="M28:AK28" si="29">M27/M$7</f>
        <v>6.8965517241379309E-3</v>
      </c>
      <c r="N28" s="135">
        <f t="shared" si="29"/>
        <v>1.4623172103487065E-2</v>
      </c>
      <c r="O28" s="135">
        <f t="shared" si="29"/>
        <v>1.7467248908296942E-2</v>
      </c>
      <c r="P28" s="135">
        <f t="shared" si="29"/>
        <v>1.7201834862385322E-2</v>
      </c>
      <c r="Q28" s="135">
        <f t="shared" si="29"/>
        <v>2.1172638436482084E-2</v>
      </c>
      <c r="R28" s="135">
        <f t="shared" si="29"/>
        <v>1.7985611510791366E-2</v>
      </c>
      <c r="S28" s="135">
        <f t="shared" si="29"/>
        <v>3.1496062992125984E-2</v>
      </c>
      <c r="T28" s="135">
        <f t="shared" si="29"/>
        <v>1.5978695073235686E-2</v>
      </c>
      <c r="U28" s="135">
        <f t="shared" si="29"/>
        <v>1.2500000000000001E-2</v>
      </c>
      <c r="V28" s="135">
        <f t="shared" si="29"/>
        <v>1.0050251256281407E-2</v>
      </c>
      <c r="W28" s="135">
        <f t="shared" si="29"/>
        <v>1.4469453376205787E-2</v>
      </c>
      <c r="X28" s="135">
        <f t="shared" si="29"/>
        <v>1.7601760176017601E-2</v>
      </c>
      <c r="Y28" s="135">
        <f t="shared" si="29"/>
        <v>1.735357917570499E-2</v>
      </c>
      <c r="Z28" s="135">
        <f t="shared" si="29"/>
        <v>4.8054919908466817E-2</v>
      </c>
      <c r="AA28" s="135">
        <f t="shared" si="29"/>
        <v>3.3112582781456954E-3</v>
      </c>
      <c r="AB28" s="135">
        <f t="shared" si="29"/>
        <v>2.1311475409836064E-2</v>
      </c>
      <c r="AC28" s="135">
        <f t="shared" si="29"/>
        <v>6.2240663900414933E-3</v>
      </c>
      <c r="AD28" s="135">
        <f t="shared" si="29"/>
        <v>1.7725258493353029E-2</v>
      </c>
      <c r="AE28" s="135">
        <f t="shared" si="29"/>
        <v>1.6736401673640166E-2</v>
      </c>
      <c r="AF28" s="135">
        <f t="shared" si="29"/>
        <v>1.6393442622950821E-2</v>
      </c>
      <c r="AG28" s="135">
        <f t="shared" si="29"/>
        <v>1.8888888888888889E-2</v>
      </c>
      <c r="AH28" s="135">
        <f t="shared" si="29"/>
        <v>1.8156424581005588E-2</v>
      </c>
      <c r="AI28" s="135">
        <f t="shared" si="29"/>
        <v>1.5238095238095238E-2</v>
      </c>
      <c r="AJ28" s="135">
        <f t="shared" si="29"/>
        <v>2.2172949002217295E-3</v>
      </c>
      <c r="AK28" s="138">
        <f t="shared" si="29"/>
        <v>1.725261831298075E-2</v>
      </c>
      <c r="AL28" s="133">
        <f t="shared" ref="AL28:AM28" si="30">AL27/AL$7</f>
        <v>1.7686990097776672E-2</v>
      </c>
      <c r="AM28" s="136">
        <f t="shared" si="30"/>
        <v>1.6249640494679321E-2</v>
      </c>
    </row>
    <row r="29" spans="1:39" ht="15">
      <c r="A29" s="206"/>
      <c r="B29" s="184" t="s">
        <v>100</v>
      </c>
      <c r="C29" s="62" t="s">
        <v>19</v>
      </c>
      <c r="D29" s="137">
        <v>46</v>
      </c>
      <c r="E29" s="137">
        <v>88</v>
      </c>
      <c r="F29" s="137">
        <v>35</v>
      </c>
      <c r="G29" s="137">
        <v>29</v>
      </c>
      <c r="H29" s="137">
        <v>65</v>
      </c>
      <c r="I29" s="137">
        <v>56</v>
      </c>
      <c r="J29" s="137">
        <v>74</v>
      </c>
      <c r="K29" s="137">
        <v>92</v>
      </c>
      <c r="L29" s="137">
        <v>129</v>
      </c>
      <c r="M29" s="137">
        <v>147</v>
      </c>
      <c r="N29" s="137">
        <v>121</v>
      </c>
      <c r="O29" s="137">
        <v>40</v>
      </c>
      <c r="P29" s="137">
        <v>97</v>
      </c>
      <c r="Q29" s="137">
        <v>80</v>
      </c>
      <c r="R29" s="137">
        <v>52</v>
      </c>
      <c r="S29" s="137">
        <v>39</v>
      </c>
      <c r="T29" s="137">
        <v>93</v>
      </c>
      <c r="U29" s="137">
        <v>153</v>
      </c>
      <c r="V29" s="137">
        <v>183</v>
      </c>
      <c r="W29" s="137">
        <v>144</v>
      </c>
      <c r="X29" s="137">
        <v>95</v>
      </c>
      <c r="Y29" s="137">
        <v>58</v>
      </c>
      <c r="Z29" s="137">
        <v>32</v>
      </c>
      <c r="AA29" s="137">
        <v>76</v>
      </c>
      <c r="AB29" s="137">
        <v>75</v>
      </c>
      <c r="AC29" s="137">
        <v>98</v>
      </c>
      <c r="AD29" s="137">
        <v>122</v>
      </c>
      <c r="AE29" s="137">
        <v>109</v>
      </c>
      <c r="AF29" s="137">
        <v>37</v>
      </c>
      <c r="AG29" s="137">
        <v>93</v>
      </c>
      <c r="AH29" s="137">
        <v>112</v>
      </c>
      <c r="AI29" s="137">
        <v>48</v>
      </c>
      <c r="AJ29" s="137">
        <v>44</v>
      </c>
      <c r="AK29" s="144">
        <f>SUM(D29:AJ29)</f>
        <v>2762</v>
      </c>
      <c r="AL29" s="143">
        <f>SUMIF(D$1:AJ$1,"N",D29:AJ29)</f>
        <v>1614</v>
      </c>
      <c r="AM29" s="145">
        <f>SUMIF(D$1:AJ$1,"S",D29:AJ29)</f>
        <v>1148</v>
      </c>
    </row>
    <row r="30" spans="1:39" ht="12.95" customHeight="1" thickBot="1">
      <c r="A30" s="206"/>
      <c r="B30" s="185"/>
      <c r="C30" s="108" t="s">
        <v>20</v>
      </c>
      <c r="D30" s="135">
        <f t="shared" ref="D30:L30" si="31">D29/D$7</f>
        <v>6.4245810055865923E-2</v>
      </c>
      <c r="E30" s="135">
        <f t="shared" si="31"/>
        <v>0.12104539202200826</v>
      </c>
      <c r="F30" s="135">
        <f>F29/F$7</f>
        <v>7.575757575757576E-2</v>
      </c>
      <c r="G30" s="135">
        <f>G29/G$7</f>
        <v>5.4820415879017016E-2</v>
      </c>
      <c r="H30" s="135">
        <f>H29/H$7</f>
        <v>9.1807909604519775E-2</v>
      </c>
      <c r="I30" s="135">
        <f>I29/I$7</f>
        <v>7.4666666666666673E-2</v>
      </c>
      <c r="J30" s="135">
        <f t="shared" si="31"/>
        <v>9.2615769712140181E-2</v>
      </c>
      <c r="K30" s="135">
        <f>K29/K$7</f>
        <v>0.11704834605597965</v>
      </c>
      <c r="L30" s="135">
        <f t="shared" si="31"/>
        <v>0.1575091575091575</v>
      </c>
      <c r="M30" s="135">
        <f t="shared" ref="M30:AK30" si="32">M29/M$7</f>
        <v>0.14482758620689656</v>
      </c>
      <c r="N30" s="135">
        <f t="shared" si="32"/>
        <v>0.13610798650168729</v>
      </c>
      <c r="O30" s="135">
        <f t="shared" si="32"/>
        <v>5.8224163027656477E-2</v>
      </c>
      <c r="P30" s="135">
        <f t="shared" si="32"/>
        <v>0.11123853211009174</v>
      </c>
      <c r="Q30" s="135">
        <f t="shared" si="32"/>
        <v>0.13029315960912052</v>
      </c>
      <c r="R30" s="135">
        <f t="shared" si="32"/>
        <v>9.3525179856115109E-2</v>
      </c>
      <c r="S30" s="135">
        <f t="shared" si="32"/>
        <v>6.1417322834645668E-2</v>
      </c>
      <c r="T30" s="135">
        <f t="shared" si="32"/>
        <v>0.12383488681757657</v>
      </c>
      <c r="U30" s="135">
        <f t="shared" si="32"/>
        <v>0.23906250000000001</v>
      </c>
      <c r="V30" s="135">
        <f t="shared" si="32"/>
        <v>0.22989949748743718</v>
      </c>
      <c r="W30" s="135">
        <f t="shared" si="32"/>
        <v>0.23151125401929259</v>
      </c>
      <c r="X30" s="135">
        <f t="shared" si="32"/>
        <v>0.10451045104510451</v>
      </c>
      <c r="Y30" s="135">
        <f t="shared" si="32"/>
        <v>0.12581344902386118</v>
      </c>
      <c r="Z30" s="135">
        <f t="shared" si="32"/>
        <v>7.3226544622425629E-2</v>
      </c>
      <c r="AA30" s="135">
        <f t="shared" si="32"/>
        <v>0.12582781456953643</v>
      </c>
      <c r="AB30" s="135">
        <f t="shared" si="32"/>
        <v>0.12295081967213115</v>
      </c>
      <c r="AC30" s="135">
        <f t="shared" si="32"/>
        <v>0.2033195020746888</v>
      </c>
      <c r="AD30" s="135">
        <f t="shared" si="32"/>
        <v>0.18020679468242246</v>
      </c>
      <c r="AE30" s="135">
        <f t="shared" si="32"/>
        <v>9.1213389121338917E-2</v>
      </c>
      <c r="AF30" s="135">
        <f t="shared" si="32"/>
        <v>5.5141579731743669E-2</v>
      </c>
      <c r="AG30" s="135">
        <f t="shared" si="32"/>
        <v>0.10333333333333333</v>
      </c>
      <c r="AH30" s="135">
        <f t="shared" si="32"/>
        <v>0.15642458100558659</v>
      </c>
      <c r="AI30" s="135">
        <f t="shared" si="32"/>
        <v>9.1428571428571428E-2</v>
      </c>
      <c r="AJ30" s="135">
        <f t="shared" si="32"/>
        <v>9.7560975609756101E-2</v>
      </c>
      <c r="AK30" s="150">
        <f t="shared" si="32"/>
        <v>0.12002955108426405</v>
      </c>
      <c r="AL30" s="135">
        <f t="shared" ref="AL30:AM30" si="33">AL29/AL$7</f>
        <v>0.10051690851342093</v>
      </c>
      <c r="AM30" s="98">
        <f t="shared" si="33"/>
        <v>0.16508484325568018</v>
      </c>
    </row>
    <row r="31" spans="1:39" ht="2.25" customHeight="1">
      <c r="B31" s="184"/>
      <c r="C31" s="69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</row>
    <row r="32" spans="1:39" ht="2.1" customHeight="1" thickBot="1">
      <c r="B32" s="185"/>
      <c r="C32" s="70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</row>
    <row r="33" spans="1:39" s="151" customFormat="1" ht="9" customHeight="1">
      <c r="D33" s="152">
        <f>D29+D27+D25+D23+D21+D19+D17+D15+D13+D11+D9-D7</f>
        <v>0</v>
      </c>
      <c r="E33" s="152">
        <f t="shared" ref="E33:AM33" si="34">E29+E27+E25+E23+E21+E19+E17+E15+E13+E11+E9-E7</f>
        <v>0</v>
      </c>
      <c r="F33" s="152">
        <f t="shared" si="34"/>
        <v>0</v>
      </c>
      <c r="G33" s="152">
        <f t="shared" si="34"/>
        <v>0</v>
      </c>
      <c r="H33" s="152">
        <f t="shared" si="34"/>
        <v>0</v>
      </c>
      <c r="I33" s="152">
        <f t="shared" si="34"/>
        <v>0</v>
      </c>
      <c r="J33" s="152">
        <f t="shared" si="34"/>
        <v>0</v>
      </c>
      <c r="K33" s="152">
        <f t="shared" si="34"/>
        <v>0</v>
      </c>
      <c r="L33" s="152">
        <f t="shared" si="34"/>
        <v>0</v>
      </c>
      <c r="M33" s="152">
        <f t="shared" si="34"/>
        <v>0</v>
      </c>
      <c r="N33" s="152">
        <f t="shared" si="34"/>
        <v>0</v>
      </c>
      <c r="O33" s="152">
        <f t="shared" si="34"/>
        <v>0</v>
      </c>
      <c r="P33" s="152">
        <f t="shared" si="34"/>
        <v>0</v>
      </c>
      <c r="Q33" s="152">
        <f t="shared" si="34"/>
        <v>0</v>
      </c>
      <c r="R33" s="152">
        <f t="shared" si="34"/>
        <v>0</v>
      </c>
      <c r="S33" s="152">
        <f t="shared" si="34"/>
        <v>0</v>
      </c>
      <c r="T33" s="152">
        <f t="shared" si="34"/>
        <v>0</v>
      </c>
      <c r="U33" s="152">
        <f t="shared" si="34"/>
        <v>0</v>
      </c>
      <c r="V33" s="152">
        <f t="shared" si="34"/>
        <v>0</v>
      </c>
      <c r="W33" s="152">
        <f t="shared" si="34"/>
        <v>0</v>
      </c>
      <c r="X33" s="152">
        <f t="shared" si="34"/>
        <v>0</v>
      </c>
      <c r="Y33" s="152">
        <f t="shared" si="34"/>
        <v>0</v>
      </c>
      <c r="Z33" s="152">
        <f t="shared" si="34"/>
        <v>0</v>
      </c>
      <c r="AA33" s="152">
        <f t="shared" si="34"/>
        <v>0</v>
      </c>
      <c r="AB33" s="152">
        <f t="shared" si="34"/>
        <v>0</v>
      </c>
      <c r="AC33" s="152">
        <f t="shared" si="34"/>
        <v>0</v>
      </c>
      <c r="AD33" s="152">
        <f t="shared" si="34"/>
        <v>0</v>
      </c>
      <c r="AE33" s="152">
        <f t="shared" si="34"/>
        <v>0</v>
      </c>
      <c r="AF33" s="152">
        <f t="shared" si="34"/>
        <v>0</v>
      </c>
      <c r="AG33" s="152">
        <f t="shared" si="34"/>
        <v>0</v>
      </c>
      <c r="AH33" s="152">
        <f t="shared" si="34"/>
        <v>0</v>
      </c>
      <c r="AI33" s="152">
        <f t="shared" si="34"/>
        <v>0</v>
      </c>
      <c r="AJ33" s="152">
        <f t="shared" si="34"/>
        <v>0</v>
      </c>
      <c r="AK33" s="152">
        <f t="shared" si="34"/>
        <v>0</v>
      </c>
      <c r="AL33" s="152">
        <f t="shared" si="34"/>
        <v>0</v>
      </c>
      <c r="AM33" s="152">
        <f t="shared" si="34"/>
        <v>0</v>
      </c>
    </row>
    <row r="34" spans="1:39" ht="11.1" customHeight="1" thickBot="1"/>
    <row r="35" spans="1:39" ht="15.75" thickBot="1">
      <c r="A35" s="202" t="s">
        <v>21</v>
      </c>
      <c r="B35" s="110" t="s">
        <v>16</v>
      </c>
      <c r="C35" s="111"/>
      <c r="D35" s="112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142">
        <f>SUM(D35:AJ35)</f>
        <v>0</v>
      </c>
      <c r="AL35" s="142">
        <f>SUMIF(D$1:AJ$1,"N",D35:AJ35)</f>
        <v>0</v>
      </c>
      <c r="AM35" s="142">
        <f>SUMIF(D$1:AJ$1,"S",D35:AJ35)</f>
        <v>0</v>
      </c>
    </row>
    <row r="36" spans="1:39" ht="15.75" thickTop="1">
      <c r="A36" s="203"/>
      <c r="B36" s="91" t="s">
        <v>22</v>
      </c>
      <c r="C36" s="95"/>
      <c r="D36" s="113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145">
        <f>SUM(D36:AJ36)</f>
        <v>0</v>
      </c>
      <c r="AL36" s="145">
        <f>SUMIF(D$1:AJ$1,"N",D36:AJ36)</f>
        <v>0</v>
      </c>
      <c r="AM36" s="145">
        <f>SUMIF(D$1:AJ$1,"S",D36:AJ36)</f>
        <v>0</v>
      </c>
    </row>
    <row r="37" spans="1:39" s="103" customFormat="1" ht="12" thickBot="1">
      <c r="A37" s="203"/>
      <c r="B37" s="106"/>
      <c r="C37" s="107"/>
      <c r="D37" s="109" t="e">
        <f t="shared" ref="D37:AD37" si="35">D36/D$35</f>
        <v>#DIV/0!</v>
      </c>
      <c r="E37" s="90" t="e">
        <f t="shared" si="35"/>
        <v>#DIV/0!</v>
      </c>
      <c r="F37" s="90" t="e">
        <f t="shared" si="35"/>
        <v>#DIV/0!</v>
      </c>
      <c r="G37" s="90" t="e">
        <f t="shared" si="35"/>
        <v>#DIV/0!</v>
      </c>
      <c r="H37" s="90" t="e">
        <f t="shared" si="35"/>
        <v>#DIV/0!</v>
      </c>
      <c r="I37" s="90" t="e">
        <f t="shared" si="35"/>
        <v>#DIV/0!</v>
      </c>
      <c r="J37" s="90" t="e">
        <f t="shared" si="35"/>
        <v>#DIV/0!</v>
      </c>
      <c r="K37" s="90" t="e">
        <f t="shared" si="35"/>
        <v>#DIV/0!</v>
      </c>
      <c r="L37" s="90" t="e">
        <f t="shared" si="35"/>
        <v>#DIV/0!</v>
      </c>
      <c r="M37" s="90" t="e">
        <f t="shared" si="35"/>
        <v>#DIV/0!</v>
      </c>
      <c r="N37" s="90" t="e">
        <f t="shared" si="35"/>
        <v>#DIV/0!</v>
      </c>
      <c r="O37" s="90" t="e">
        <f t="shared" si="35"/>
        <v>#DIV/0!</v>
      </c>
      <c r="P37" s="90" t="e">
        <f t="shared" si="35"/>
        <v>#DIV/0!</v>
      </c>
      <c r="Q37" s="90" t="e">
        <f t="shared" si="35"/>
        <v>#DIV/0!</v>
      </c>
      <c r="R37" s="90" t="e">
        <f t="shared" si="35"/>
        <v>#DIV/0!</v>
      </c>
      <c r="S37" s="90" t="e">
        <f t="shared" si="35"/>
        <v>#DIV/0!</v>
      </c>
      <c r="T37" s="90" t="e">
        <f t="shared" si="35"/>
        <v>#DIV/0!</v>
      </c>
      <c r="U37" s="90" t="e">
        <f t="shared" si="35"/>
        <v>#DIV/0!</v>
      </c>
      <c r="V37" s="90" t="e">
        <f t="shared" si="35"/>
        <v>#DIV/0!</v>
      </c>
      <c r="W37" s="90" t="e">
        <f t="shared" si="35"/>
        <v>#DIV/0!</v>
      </c>
      <c r="X37" s="90" t="e">
        <f t="shared" si="35"/>
        <v>#DIV/0!</v>
      </c>
      <c r="Y37" s="90" t="e">
        <f t="shared" si="35"/>
        <v>#DIV/0!</v>
      </c>
      <c r="Z37" s="90" t="e">
        <f t="shared" si="35"/>
        <v>#DIV/0!</v>
      </c>
      <c r="AA37" s="90" t="e">
        <f t="shared" si="35"/>
        <v>#DIV/0!</v>
      </c>
      <c r="AB37" s="90" t="e">
        <f t="shared" si="35"/>
        <v>#DIV/0!</v>
      </c>
      <c r="AC37" s="90" t="e">
        <f t="shared" si="35"/>
        <v>#DIV/0!</v>
      </c>
      <c r="AD37" s="90" t="e">
        <f t="shared" si="35"/>
        <v>#DIV/0!</v>
      </c>
      <c r="AE37" s="90" t="e">
        <f t="shared" ref="AE37:AK37" si="36">AE36/AE$35</f>
        <v>#DIV/0!</v>
      </c>
      <c r="AF37" s="90" t="e">
        <f t="shared" si="36"/>
        <v>#DIV/0!</v>
      </c>
      <c r="AG37" s="90" t="e">
        <f t="shared" si="36"/>
        <v>#DIV/0!</v>
      </c>
      <c r="AH37" s="90" t="e">
        <f t="shared" si="36"/>
        <v>#DIV/0!</v>
      </c>
      <c r="AI37" s="90" t="e">
        <f t="shared" si="36"/>
        <v>#DIV/0!</v>
      </c>
      <c r="AJ37" s="90" t="e">
        <f t="shared" si="36"/>
        <v>#DIV/0!</v>
      </c>
      <c r="AK37" s="136" t="e">
        <f t="shared" si="36"/>
        <v>#DIV/0!</v>
      </c>
      <c r="AL37" s="136"/>
      <c r="AM37" s="136"/>
    </row>
    <row r="38" spans="1:39" ht="15.75" thickTop="1">
      <c r="A38" s="203"/>
      <c r="B38" s="91" t="s">
        <v>18</v>
      </c>
      <c r="C38" s="95"/>
      <c r="D38" s="114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149">
        <f>SUM(D38:AJ38)</f>
        <v>0</v>
      </c>
      <c r="AL38" s="149">
        <f>SUMIF(D$1:AJ$1,"N",D38:AJ38)</f>
        <v>0</v>
      </c>
      <c r="AM38" s="149">
        <f>SUMIF(D$1:AJ$1,"S",D38:AJ38)</f>
        <v>0</v>
      </c>
    </row>
    <row r="39" spans="1:39" ht="6.75" customHeight="1" thickBot="1">
      <c r="A39" s="203"/>
      <c r="B39" s="92"/>
      <c r="C39" s="67"/>
      <c r="D39" s="11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93"/>
      <c r="AL39" s="93"/>
      <c r="AM39" s="93"/>
    </row>
    <row r="40" spans="1:39" ht="12.6" customHeight="1">
      <c r="A40" s="204"/>
      <c r="B40" s="184" t="s">
        <v>23</v>
      </c>
      <c r="C40" s="62" t="s">
        <v>19</v>
      </c>
      <c r="D40" s="113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145">
        <f>SUM(D40:AJ40)</f>
        <v>0</v>
      </c>
      <c r="AL40" s="145">
        <f>SUMIF(D$1:AJ$1,"N",D40:AJ40)</f>
        <v>0</v>
      </c>
      <c r="AM40" s="145">
        <f>SUMIF(D$1:AJ$1,"S",D40:AJ40)</f>
        <v>0</v>
      </c>
    </row>
    <row r="41" spans="1:39" s="103" customFormat="1" ht="12.95" customHeight="1" thickBot="1">
      <c r="A41" s="204"/>
      <c r="B41" s="185"/>
      <c r="C41" s="108" t="s">
        <v>20</v>
      </c>
      <c r="D41" s="109" t="e">
        <f t="shared" ref="D41:AD41" si="37">D40/D$38</f>
        <v>#DIV/0!</v>
      </c>
      <c r="E41" s="90" t="e">
        <f t="shared" si="37"/>
        <v>#DIV/0!</v>
      </c>
      <c r="F41" s="90" t="e">
        <f t="shared" si="37"/>
        <v>#DIV/0!</v>
      </c>
      <c r="G41" s="90" t="e">
        <f t="shared" si="37"/>
        <v>#DIV/0!</v>
      </c>
      <c r="H41" s="90" t="e">
        <f t="shared" si="37"/>
        <v>#DIV/0!</v>
      </c>
      <c r="I41" s="90" t="e">
        <f t="shared" si="37"/>
        <v>#DIV/0!</v>
      </c>
      <c r="J41" s="90" t="e">
        <f t="shared" si="37"/>
        <v>#DIV/0!</v>
      </c>
      <c r="K41" s="90" t="e">
        <f t="shared" si="37"/>
        <v>#DIV/0!</v>
      </c>
      <c r="L41" s="90" t="e">
        <f t="shared" si="37"/>
        <v>#DIV/0!</v>
      </c>
      <c r="M41" s="90" t="e">
        <f t="shared" si="37"/>
        <v>#DIV/0!</v>
      </c>
      <c r="N41" s="90" t="e">
        <f t="shared" si="37"/>
        <v>#DIV/0!</v>
      </c>
      <c r="O41" s="90" t="e">
        <f t="shared" si="37"/>
        <v>#DIV/0!</v>
      </c>
      <c r="P41" s="90" t="e">
        <f t="shared" si="37"/>
        <v>#DIV/0!</v>
      </c>
      <c r="Q41" s="90" t="e">
        <f t="shared" si="37"/>
        <v>#DIV/0!</v>
      </c>
      <c r="R41" s="90" t="e">
        <f t="shared" si="37"/>
        <v>#DIV/0!</v>
      </c>
      <c r="S41" s="90" t="e">
        <f t="shared" si="37"/>
        <v>#DIV/0!</v>
      </c>
      <c r="T41" s="90" t="e">
        <f t="shared" si="37"/>
        <v>#DIV/0!</v>
      </c>
      <c r="U41" s="90" t="e">
        <f t="shared" si="37"/>
        <v>#DIV/0!</v>
      </c>
      <c r="V41" s="90" t="e">
        <f t="shared" si="37"/>
        <v>#DIV/0!</v>
      </c>
      <c r="W41" s="90" t="e">
        <f t="shared" si="37"/>
        <v>#DIV/0!</v>
      </c>
      <c r="X41" s="90" t="e">
        <f t="shared" si="37"/>
        <v>#DIV/0!</v>
      </c>
      <c r="Y41" s="90" t="e">
        <f t="shared" si="37"/>
        <v>#DIV/0!</v>
      </c>
      <c r="Z41" s="90" t="e">
        <f t="shared" si="37"/>
        <v>#DIV/0!</v>
      </c>
      <c r="AA41" s="90" t="e">
        <f t="shared" si="37"/>
        <v>#DIV/0!</v>
      </c>
      <c r="AB41" s="90" t="e">
        <f t="shared" si="37"/>
        <v>#DIV/0!</v>
      </c>
      <c r="AC41" s="90" t="e">
        <f t="shared" si="37"/>
        <v>#DIV/0!</v>
      </c>
      <c r="AD41" s="90" t="e">
        <f t="shared" si="37"/>
        <v>#DIV/0!</v>
      </c>
      <c r="AE41" s="90" t="e">
        <f t="shared" ref="AE41:AK41" si="38">AE40/AE$38</f>
        <v>#DIV/0!</v>
      </c>
      <c r="AF41" s="90" t="e">
        <f t="shared" si="38"/>
        <v>#DIV/0!</v>
      </c>
      <c r="AG41" s="90" t="e">
        <f t="shared" si="38"/>
        <v>#DIV/0!</v>
      </c>
      <c r="AH41" s="90" t="e">
        <f t="shared" si="38"/>
        <v>#DIV/0!</v>
      </c>
      <c r="AI41" s="90" t="e">
        <f t="shared" si="38"/>
        <v>#DIV/0!</v>
      </c>
      <c r="AJ41" s="90" t="e">
        <f t="shared" si="38"/>
        <v>#DIV/0!</v>
      </c>
      <c r="AK41" s="136" t="e">
        <f t="shared" si="38"/>
        <v>#DIV/0!</v>
      </c>
      <c r="AL41" s="136"/>
      <c r="AM41" s="136"/>
    </row>
    <row r="42" spans="1:39" ht="12.6" customHeight="1">
      <c r="A42" s="204"/>
      <c r="B42" s="184" t="s">
        <v>95</v>
      </c>
      <c r="C42" s="62" t="s">
        <v>19</v>
      </c>
      <c r="D42" s="113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145">
        <f>SUM(D42:AJ42)</f>
        <v>0</v>
      </c>
      <c r="AL42" s="145">
        <f>SUMIF(D$1:AJ$1,"N",D42:AJ42)</f>
        <v>0</v>
      </c>
      <c r="AM42" s="145">
        <f>SUMIF(D$1:AJ$1,"S",D42:AJ42)</f>
        <v>0</v>
      </c>
    </row>
    <row r="43" spans="1:39" s="103" customFormat="1" ht="12.95" customHeight="1" thickBot="1">
      <c r="A43" s="204"/>
      <c r="B43" s="185"/>
      <c r="C43" s="108" t="s">
        <v>20</v>
      </c>
      <c r="D43" s="109" t="e">
        <f t="shared" ref="D43:AD43" si="39">D42/D$38</f>
        <v>#DIV/0!</v>
      </c>
      <c r="E43" s="90" t="e">
        <f t="shared" si="39"/>
        <v>#DIV/0!</v>
      </c>
      <c r="F43" s="90" t="e">
        <f t="shared" si="39"/>
        <v>#DIV/0!</v>
      </c>
      <c r="G43" s="90" t="e">
        <f t="shared" si="39"/>
        <v>#DIV/0!</v>
      </c>
      <c r="H43" s="90" t="e">
        <f t="shared" si="39"/>
        <v>#DIV/0!</v>
      </c>
      <c r="I43" s="90" t="e">
        <f t="shared" si="39"/>
        <v>#DIV/0!</v>
      </c>
      <c r="J43" s="90" t="e">
        <f t="shared" si="39"/>
        <v>#DIV/0!</v>
      </c>
      <c r="K43" s="90" t="e">
        <f t="shared" si="39"/>
        <v>#DIV/0!</v>
      </c>
      <c r="L43" s="90" t="e">
        <f t="shared" si="39"/>
        <v>#DIV/0!</v>
      </c>
      <c r="M43" s="90" t="e">
        <f t="shared" si="39"/>
        <v>#DIV/0!</v>
      </c>
      <c r="N43" s="90" t="e">
        <f t="shared" si="39"/>
        <v>#DIV/0!</v>
      </c>
      <c r="O43" s="90" t="e">
        <f t="shared" si="39"/>
        <v>#DIV/0!</v>
      </c>
      <c r="P43" s="90" t="e">
        <f t="shared" si="39"/>
        <v>#DIV/0!</v>
      </c>
      <c r="Q43" s="90" t="e">
        <f t="shared" si="39"/>
        <v>#DIV/0!</v>
      </c>
      <c r="R43" s="90" t="e">
        <f t="shared" si="39"/>
        <v>#DIV/0!</v>
      </c>
      <c r="S43" s="90" t="e">
        <f t="shared" si="39"/>
        <v>#DIV/0!</v>
      </c>
      <c r="T43" s="90" t="e">
        <f t="shared" si="39"/>
        <v>#DIV/0!</v>
      </c>
      <c r="U43" s="90" t="e">
        <f t="shared" si="39"/>
        <v>#DIV/0!</v>
      </c>
      <c r="V43" s="90" t="e">
        <f t="shared" si="39"/>
        <v>#DIV/0!</v>
      </c>
      <c r="W43" s="90" t="e">
        <f t="shared" si="39"/>
        <v>#DIV/0!</v>
      </c>
      <c r="X43" s="90" t="e">
        <f t="shared" si="39"/>
        <v>#DIV/0!</v>
      </c>
      <c r="Y43" s="90" t="e">
        <f t="shared" si="39"/>
        <v>#DIV/0!</v>
      </c>
      <c r="Z43" s="90" t="e">
        <f t="shared" si="39"/>
        <v>#DIV/0!</v>
      </c>
      <c r="AA43" s="90" t="e">
        <f t="shared" si="39"/>
        <v>#DIV/0!</v>
      </c>
      <c r="AB43" s="90" t="e">
        <f t="shared" si="39"/>
        <v>#DIV/0!</v>
      </c>
      <c r="AC43" s="90" t="e">
        <f t="shared" si="39"/>
        <v>#DIV/0!</v>
      </c>
      <c r="AD43" s="90" t="e">
        <f t="shared" si="39"/>
        <v>#DIV/0!</v>
      </c>
      <c r="AE43" s="90" t="e">
        <f t="shared" ref="AE43:AK43" si="40">AE42/AE$38</f>
        <v>#DIV/0!</v>
      </c>
      <c r="AF43" s="90" t="e">
        <f t="shared" si="40"/>
        <v>#DIV/0!</v>
      </c>
      <c r="AG43" s="90" t="e">
        <f t="shared" si="40"/>
        <v>#DIV/0!</v>
      </c>
      <c r="AH43" s="90" t="e">
        <f t="shared" si="40"/>
        <v>#DIV/0!</v>
      </c>
      <c r="AI43" s="90" t="e">
        <f t="shared" si="40"/>
        <v>#DIV/0!</v>
      </c>
      <c r="AJ43" s="90" t="e">
        <f t="shared" si="40"/>
        <v>#DIV/0!</v>
      </c>
      <c r="AK43" s="136" t="e">
        <f t="shared" si="40"/>
        <v>#DIV/0!</v>
      </c>
      <c r="AL43" s="136"/>
      <c r="AM43" s="136"/>
    </row>
  </sheetData>
  <mergeCells count="19">
    <mergeCell ref="A35:A43"/>
    <mergeCell ref="B40:B41"/>
    <mergeCell ref="B42:B43"/>
    <mergeCell ref="A4:A30"/>
    <mergeCell ref="B9:B10"/>
    <mergeCell ref="B11:B12"/>
    <mergeCell ref="B21:B22"/>
    <mergeCell ref="B23:B24"/>
    <mergeCell ref="B27:B28"/>
    <mergeCell ref="B13:B14"/>
    <mergeCell ref="B15:B16"/>
    <mergeCell ref="B17:B18"/>
    <mergeCell ref="B19:B20"/>
    <mergeCell ref="B25:B26"/>
    <mergeCell ref="AL2:AL3"/>
    <mergeCell ref="AM2:AM3"/>
    <mergeCell ref="AK2:AK3"/>
    <mergeCell ref="B29:B30"/>
    <mergeCell ref="B31:B32"/>
  </mergeCells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Agglo</vt:lpstr>
      <vt:lpstr>Cergy</vt:lpstr>
      <vt:lpstr>Agglo!Zone_d_impression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Patrick</cp:lastModifiedBy>
  <cp:lastPrinted>2017-05-05T18:38:05Z</cp:lastPrinted>
  <dcterms:created xsi:type="dcterms:W3CDTF">1996-10-21T11:03:58Z</dcterms:created>
  <dcterms:modified xsi:type="dcterms:W3CDTF">2017-05-10T09:19:11Z</dcterms:modified>
</cp:coreProperties>
</file>