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Résultat global" sheetId="2" r:id="rId1"/>
    <sheet name="Résultats par bureau" sheetId="6" r:id="rId2"/>
    <sheet name="Résultats en %  par bureau" sheetId="7" r:id="rId3"/>
    <sheet name="Images Graphes" sheetId="8" r:id="rId4"/>
  </sheets>
  <calcPr calcId="145621"/>
</workbook>
</file>

<file path=xl/calcChain.xml><?xml version="1.0" encoding="utf-8"?>
<calcChain xmlns="http://schemas.openxmlformats.org/spreadsheetml/2006/main">
  <c r="H26" i="7" l="1"/>
  <c r="G26" i="7"/>
  <c r="F26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H7" i="7"/>
  <c r="G7" i="7"/>
  <c r="F7" i="7"/>
  <c r="H6" i="7"/>
  <c r="G6" i="7"/>
  <c r="F6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N11" i="2"/>
  <c r="N10" i="2"/>
  <c r="N9" i="2"/>
  <c r="M10" i="2"/>
  <c r="M9" i="2"/>
  <c r="M8" i="2"/>
  <c r="M7" i="2"/>
  <c r="L11" i="2"/>
  <c r="L10" i="2"/>
  <c r="L9" i="2"/>
  <c r="L8" i="2"/>
  <c r="L7" i="2"/>
  <c r="L6" i="2"/>
  <c r="I11" i="2"/>
  <c r="M11" i="2" s="1"/>
  <c r="I10" i="2"/>
  <c r="I9" i="2"/>
  <c r="R26" i="6"/>
  <c r="Q26" i="6"/>
  <c r="P26" i="6"/>
  <c r="R25" i="6"/>
  <c r="Q25" i="6"/>
  <c r="P25" i="6"/>
  <c r="R24" i="6"/>
  <c r="Q24" i="6"/>
  <c r="P24" i="6"/>
  <c r="R23" i="6"/>
  <c r="Q23" i="6"/>
  <c r="P23" i="6"/>
  <c r="R22" i="6"/>
  <c r="Q22" i="6"/>
  <c r="P22" i="6"/>
  <c r="R21" i="6"/>
  <c r="Q21" i="6"/>
  <c r="P21" i="6"/>
  <c r="R20" i="6"/>
  <c r="Q20" i="6"/>
  <c r="P20" i="6"/>
  <c r="R19" i="6"/>
  <c r="Q19" i="6"/>
  <c r="P19" i="6"/>
  <c r="R18" i="6"/>
  <c r="Q18" i="6"/>
  <c r="P18" i="6"/>
  <c r="R17" i="6"/>
  <c r="Q17" i="6"/>
  <c r="P17" i="6"/>
  <c r="R16" i="6"/>
  <c r="Q16" i="6"/>
  <c r="P16" i="6"/>
  <c r="R15" i="6"/>
  <c r="Q15" i="6"/>
  <c r="P15" i="6"/>
  <c r="R14" i="6"/>
  <c r="Q14" i="6"/>
  <c r="P14" i="6"/>
  <c r="R13" i="6"/>
  <c r="Q13" i="6"/>
  <c r="P13" i="6"/>
  <c r="R12" i="6"/>
  <c r="Q12" i="6"/>
  <c r="P12" i="6"/>
  <c r="R11" i="6"/>
  <c r="Q11" i="6"/>
  <c r="P11" i="6"/>
  <c r="R10" i="6"/>
  <c r="Q10" i="6"/>
  <c r="P10" i="6"/>
  <c r="R9" i="6"/>
  <c r="Q9" i="6"/>
  <c r="P9" i="6"/>
  <c r="R8" i="6"/>
  <c r="Q8" i="6"/>
  <c r="P8" i="6"/>
  <c r="R7" i="6"/>
  <c r="Q7" i="6"/>
  <c r="P7" i="6"/>
  <c r="R6" i="6"/>
  <c r="Q6" i="6"/>
  <c r="P6" i="6"/>
  <c r="K29" i="6"/>
  <c r="M28" i="6"/>
  <c r="M29" i="6" s="1"/>
  <c r="L28" i="6"/>
  <c r="L29" i="6" s="1"/>
  <c r="K28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G28" i="6"/>
  <c r="F28" i="6"/>
  <c r="C28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28" i="6"/>
  <c r="G29" i="6" s="1"/>
  <c r="D28" i="6" l="1"/>
  <c r="D29" i="6" s="1"/>
  <c r="H28" i="6"/>
  <c r="H29" i="6" s="1"/>
  <c r="F29" i="6"/>
  <c r="E29" i="6"/>
</calcChain>
</file>

<file path=xl/sharedStrings.xml><?xml version="1.0" encoding="utf-8"?>
<sst xmlns="http://schemas.openxmlformats.org/spreadsheetml/2006/main" count="233" uniqueCount="52">
  <si>
    <t>Nombre</t>
  </si>
  <si>
    <t>% Inscrits</t>
  </si>
  <si>
    <t>% Votants</t>
  </si>
  <si>
    <t>Inscrits</t>
  </si>
  <si>
    <t>Abstentions</t>
  </si>
  <si>
    <t>Votants</t>
  </si>
  <si>
    <t>Blancs</t>
  </si>
  <si>
    <t>Nuls</t>
  </si>
  <si>
    <t>Exprimés</t>
  </si>
  <si>
    <t>Candidats / Listes</t>
  </si>
  <si>
    <t>Voix</t>
  </si>
  <si>
    <t>% Exprimés</t>
  </si>
  <si>
    <t>VON EUW STÉPHANIE</t>
  </si>
  <si>
    <t>SEIMBILLE GÉRARD</t>
  </si>
  <si>
    <t>NGUYEN DEROSIER SANDRA</t>
  </si>
  <si>
    <t>HURARD SOLVEIG</t>
  </si>
  <si>
    <t>BOURDOU PASCAL</t>
  </si>
  <si>
    <t>Bureau</t>
  </si>
  <si>
    <t>1 HOTEL DE VILLE</t>
  </si>
  <si>
    <t>2 G.S. DU PARC AUX CHARRETTES</t>
  </si>
  <si>
    <t>3 MAISON DES ASSOCIATIONS</t>
  </si>
  <si>
    <t>4 G.S. HERMITAGE</t>
  </si>
  <si>
    <t>5 G.S. HERMITAGE</t>
  </si>
  <si>
    <t>6 G.S. LES CORDELIERS</t>
  </si>
  <si>
    <t>7 G.S. LES CORDELIERS</t>
  </si>
  <si>
    <t>8 G.S. JEAN-MOULIN</t>
  </si>
  <si>
    <t>9 G.S. JEAN-MOULIN</t>
  </si>
  <si>
    <t>13 G.S. LUDOVIC PIETTE</t>
  </si>
  <si>
    <t>14 G.S. LUDOVIC PIETTE</t>
  </si>
  <si>
    <t>15 G.S. LUDOVIC PIETTE</t>
  </si>
  <si>
    <t>16 G.S. GUSTAVE LOISEAU</t>
  </si>
  <si>
    <t>17 G.S. GUSTAVE LOISEAU</t>
  </si>
  <si>
    <t>18 G.S. DES LARRIS</t>
  </si>
  <si>
    <t>19 G.S. DES MARADAS</t>
  </si>
  <si>
    <t>20 G.S. DES CORDELIERS</t>
  </si>
  <si>
    <t>21 G.S. DES LARRIS</t>
  </si>
  <si>
    <t>10 G.S. EUGENE DUCHER</t>
  </si>
  <si>
    <t>11 G.S. EUGENE DUCHER</t>
  </si>
  <si>
    <t>12 G.S. EUGENE DUCHER</t>
  </si>
  <si>
    <t>Electeurs</t>
  </si>
  <si>
    <t>Résultat global 1er tour 2020</t>
  </si>
  <si>
    <t>RESULTAT GLOBAL</t>
  </si>
  <si>
    <t>% Abstentions</t>
  </si>
  <si>
    <t>Abstention moyenne</t>
  </si>
  <si>
    <t>Total des voix</t>
  </si>
  <si>
    <t>Total en pourcentage</t>
  </si>
  <si>
    <t>Siéges Conseil Municipal</t>
  </si>
  <si>
    <t>Sièges Conseil Communautaire</t>
  </si>
  <si>
    <t>Ecart 1er/2éme tour 2020</t>
  </si>
  <si>
    <t>Résultat global 2éme tour 2020</t>
  </si>
  <si>
    <t>Résultats du  1er tour</t>
  </si>
  <si>
    <t>Résultats du  2eme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</si>
</sst>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33333"/>
      <name val="Arial"/>
      <family val="2"/>
    </font>
    <font>
      <b/>
      <sz val="12"/>
      <color theme="1"/>
      <name val="Arial"/>
      <family val="2"/>
    </font>
    <font>
      <sz val="11"/>
      <color theme="3"/>
      <name val="Arial"/>
      <family val="2"/>
    </font>
    <font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5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ck">
        <color auto="1"/>
      </top>
      <bottom style="thick">
        <color auto="1"/>
      </bottom>
      <diagonal/>
    </border>
    <border>
      <left style="medium">
        <color rgb="FFDDDDDD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rgb="FFDDDDDD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rgb="FFDDDDDD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rgb="FFDDDDDD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thick">
        <color auto="1"/>
      </left>
      <right style="medium">
        <color rgb="FFDDDDDD"/>
      </right>
      <top style="thick">
        <color auto="1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thick">
        <color auto="1"/>
      </top>
      <bottom style="thick">
        <color rgb="FFDDDDDD"/>
      </bottom>
      <diagonal/>
    </border>
    <border>
      <left style="medium">
        <color rgb="FFDDDDDD"/>
      </left>
      <right style="thick">
        <color auto="1"/>
      </right>
      <top style="thick">
        <color auto="1"/>
      </top>
      <bottom style="thick">
        <color rgb="FFDDDDDD"/>
      </bottom>
      <diagonal/>
    </border>
    <border>
      <left style="thick">
        <color auto="1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thick">
        <color auto="1"/>
      </right>
      <top style="medium">
        <color rgb="FFDDDDDD"/>
      </top>
      <bottom style="medium">
        <color rgb="FFDDDDDD"/>
      </bottom>
      <diagonal/>
    </border>
    <border>
      <left style="thick">
        <color auto="1"/>
      </left>
      <right style="medium">
        <color rgb="FFDDDDDD"/>
      </right>
      <top style="medium">
        <color rgb="FFDDDDDD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thick">
        <color auto="1"/>
      </left>
      <right style="medium">
        <color rgb="FFDDDDDD"/>
      </right>
      <top style="medium">
        <color rgb="FFDDDDDD"/>
      </top>
      <bottom style="thick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rgb="FFDDDDDD"/>
      </left>
      <right style="thick">
        <color auto="1"/>
      </right>
      <top style="medium">
        <color rgb="FFDDDDDD"/>
      </top>
      <bottom style="thick">
        <color rgb="FFDDDDDD"/>
      </bottom>
      <diagonal/>
    </border>
    <border>
      <left/>
      <right/>
      <top/>
      <bottom style="thick">
        <color auto="1"/>
      </bottom>
      <diagonal/>
    </border>
    <border>
      <left style="medium">
        <color rgb="FFDDDDDD"/>
      </left>
      <right style="thick">
        <color auto="1"/>
      </right>
      <top style="medium">
        <color rgb="FFDDDDDD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1" applyAlignment="1">
      <alignment horizontal="left" vertical="center" wrapText="1" indent="2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right" vertical="top" wrapText="1"/>
    </xf>
    <xf numFmtId="0" fontId="1" fillId="0" borderId="12" xfId="0" applyFont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4" fillId="0" borderId="15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7" fillId="0" borderId="19" xfId="0" applyFont="1" applyBorder="1"/>
    <xf numFmtId="0" fontId="8" fillId="0" borderId="10" xfId="0" applyFont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6" fillId="2" borderId="11" xfId="0" applyFont="1" applyFill="1" applyBorder="1" applyAlignment="1">
      <alignment horizontal="righ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right" vertical="top" wrapText="1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right" vertical="top" wrapText="1"/>
    </xf>
    <xf numFmtId="0" fontId="7" fillId="0" borderId="7" xfId="0" applyFont="1" applyBorder="1"/>
    <xf numFmtId="0" fontId="7" fillId="0" borderId="8" xfId="0" applyFont="1" applyBorder="1"/>
    <xf numFmtId="0" fontId="8" fillId="0" borderId="7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2" fillId="0" borderId="22" xfId="0" applyNumberFormat="1" applyFont="1" applyBorder="1" applyAlignment="1">
      <alignment horizontal="right" vertical="top" wrapText="1"/>
    </xf>
    <xf numFmtId="10" fontId="2" fillId="2" borderId="21" xfId="0" applyNumberFormat="1" applyFont="1" applyFill="1" applyBorder="1" applyAlignment="1">
      <alignment horizontal="right" vertical="top" wrapText="1"/>
    </xf>
    <xf numFmtId="0" fontId="1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7" fillId="0" borderId="26" xfId="0" applyFont="1" applyBorder="1"/>
    <xf numFmtId="0" fontId="1" fillId="0" borderId="27" xfId="0" applyFont="1" applyBorder="1" applyAlignment="1">
      <alignment horizontal="center" wrapText="1"/>
    </xf>
    <xf numFmtId="10" fontId="2" fillId="2" borderId="28" xfId="0" applyNumberFormat="1" applyFont="1" applyFill="1" applyBorder="1" applyAlignment="1">
      <alignment horizontal="right" vertical="top" wrapText="1"/>
    </xf>
    <xf numFmtId="10" fontId="2" fillId="2" borderId="22" xfId="0" applyNumberFormat="1" applyFont="1" applyFill="1" applyBorder="1" applyAlignment="1">
      <alignment horizontal="right" vertical="top" wrapText="1"/>
    </xf>
    <xf numFmtId="0" fontId="1" fillId="0" borderId="29" xfId="0" applyFont="1" applyBorder="1" applyAlignment="1">
      <alignment horizontal="center" wrapText="1"/>
    </xf>
    <xf numFmtId="10" fontId="2" fillId="2" borderId="30" xfId="0" applyNumberFormat="1" applyFont="1" applyFill="1" applyBorder="1" applyAlignment="1">
      <alignment horizontal="right" vertical="top" wrapText="1"/>
    </xf>
    <xf numFmtId="10" fontId="2" fillId="2" borderId="31" xfId="0" applyNumberFormat="1" applyFont="1" applyFill="1" applyBorder="1" applyAlignment="1">
      <alignment horizontal="right" vertical="top" wrapText="1"/>
    </xf>
    <xf numFmtId="0" fontId="2" fillId="2" borderId="32" xfId="0" applyFont="1" applyFill="1" applyBorder="1" applyAlignment="1">
      <alignment horizontal="right" vertical="top" wrapText="1"/>
    </xf>
    <xf numFmtId="3" fontId="2" fillId="2" borderId="30" xfId="0" applyNumberFormat="1" applyFont="1" applyFill="1" applyBorder="1" applyAlignment="1">
      <alignment horizontal="right" vertical="top" wrapText="1"/>
    </xf>
    <xf numFmtId="0" fontId="2" fillId="2" borderId="30" xfId="0" applyFont="1" applyFill="1" applyBorder="1" applyAlignment="1">
      <alignment horizontal="right" vertical="top" wrapText="1"/>
    </xf>
    <xf numFmtId="0" fontId="2" fillId="2" borderId="31" xfId="0" applyFont="1" applyFill="1" applyBorder="1" applyAlignment="1">
      <alignment horizontal="right" vertical="top" wrapText="1"/>
    </xf>
    <xf numFmtId="3" fontId="2" fillId="0" borderId="30" xfId="0" applyNumberFormat="1" applyFont="1" applyBorder="1" applyAlignment="1">
      <alignment horizontal="right" vertical="top" wrapText="1"/>
    </xf>
    <xf numFmtId="0" fontId="2" fillId="0" borderId="30" xfId="0" applyFont="1" applyBorder="1" applyAlignment="1">
      <alignment horizontal="right" vertical="top" wrapText="1"/>
    </xf>
    <xf numFmtId="3" fontId="2" fillId="0" borderId="31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wrapText="1"/>
    </xf>
    <xf numFmtId="3" fontId="10" fillId="0" borderId="0" xfId="0" applyNumberFormat="1" applyFont="1"/>
    <xf numFmtId="0" fontId="10" fillId="0" borderId="0" xfId="0" applyFont="1"/>
    <xf numFmtId="10" fontId="10" fillId="0" borderId="0" xfId="0" applyNumberFormat="1" applyFont="1"/>
    <xf numFmtId="2" fontId="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0" fontId="2" fillId="0" borderId="34" xfId="0" applyFont="1" applyBorder="1" applyAlignment="1">
      <alignment horizontal="right" vertical="top" wrapText="1"/>
    </xf>
    <xf numFmtId="0" fontId="2" fillId="0" borderId="33" xfId="0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0" fontId="0" fillId="0" borderId="0" xfId="0" applyBorder="1"/>
    <xf numFmtId="0" fontId="7" fillId="0" borderId="36" xfId="0" applyFont="1" applyBorder="1"/>
    <xf numFmtId="0" fontId="0" fillId="0" borderId="36" xfId="0" applyBorder="1"/>
    <xf numFmtId="0" fontId="1" fillId="0" borderId="17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left" wrapText="1"/>
    </xf>
    <xf numFmtId="0" fontId="5" fillId="0" borderId="38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5" fillId="0" borderId="37" xfId="0" applyFont="1" applyBorder="1" applyAlignment="1">
      <alignment horizontal="left" wrapText="1"/>
    </xf>
    <xf numFmtId="0" fontId="5" fillId="2" borderId="38" xfId="0" applyFont="1" applyFill="1" applyBorder="1" applyAlignment="1">
      <alignment vertical="top" wrapText="1"/>
    </xf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3" fontId="2" fillId="0" borderId="43" xfId="0" applyNumberFormat="1" applyFont="1" applyBorder="1" applyAlignment="1">
      <alignment horizontal="right" vertical="top" wrapText="1"/>
    </xf>
    <xf numFmtId="0" fontId="2" fillId="0" borderId="44" xfId="0" applyFont="1" applyBorder="1" applyAlignment="1">
      <alignment vertical="top" wrapText="1"/>
    </xf>
    <xf numFmtId="0" fontId="2" fillId="0" borderId="43" xfId="0" applyFont="1" applyBorder="1" applyAlignment="1">
      <alignment horizontal="right" vertical="top" wrapText="1"/>
    </xf>
    <xf numFmtId="0" fontId="2" fillId="0" borderId="44" xfId="0" applyFont="1" applyBorder="1" applyAlignment="1">
      <alignment horizontal="right" vertical="top" wrapText="1"/>
    </xf>
    <xf numFmtId="3" fontId="2" fillId="0" borderId="45" xfId="0" applyNumberFormat="1" applyFont="1" applyBorder="1" applyAlignment="1">
      <alignment horizontal="right" vertical="top" wrapText="1"/>
    </xf>
    <xf numFmtId="0" fontId="2" fillId="0" borderId="46" xfId="0" applyFont="1" applyBorder="1" applyAlignment="1">
      <alignment horizontal="right" vertical="top" wrapText="1"/>
    </xf>
    <xf numFmtId="0" fontId="1" fillId="0" borderId="47" xfId="0" applyFont="1" applyBorder="1" applyAlignment="1">
      <alignment horizontal="center" wrapText="1"/>
    </xf>
    <xf numFmtId="0" fontId="0" fillId="0" borderId="46" xfId="0" applyBorder="1"/>
    <xf numFmtId="3" fontId="2" fillId="2" borderId="43" xfId="0" applyNumberFormat="1" applyFont="1" applyFill="1" applyBorder="1" applyAlignment="1">
      <alignment horizontal="right" vertical="top" wrapText="1"/>
    </xf>
    <xf numFmtId="0" fontId="2" fillId="2" borderId="43" xfId="0" applyFont="1" applyFill="1" applyBorder="1" applyAlignment="1">
      <alignment horizontal="right" vertical="top" wrapText="1"/>
    </xf>
    <xf numFmtId="0" fontId="2" fillId="2" borderId="48" xfId="0" applyFont="1" applyFill="1" applyBorder="1" applyAlignment="1">
      <alignment horizontal="right" vertical="top" wrapText="1"/>
    </xf>
    <xf numFmtId="0" fontId="2" fillId="2" borderId="49" xfId="0" applyFont="1" applyFill="1" applyBorder="1" applyAlignment="1">
      <alignment horizontal="right" vertical="top" wrapText="1"/>
    </xf>
    <xf numFmtId="0" fontId="0" fillId="0" borderId="50" xfId="0" applyBorder="1"/>
    <xf numFmtId="0" fontId="1" fillId="0" borderId="51" xfId="0" applyFont="1" applyBorder="1" applyAlignment="1">
      <alignment horizontal="center" wrapText="1"/>
    </xf>
    <xf numFmtId="0" fontId="2" fillId="2" borderId="44" xfId="0" applyFont="1" applyFill="1" applyBorder="1" applyAlignment="1">
      <alignment horizontal="right" vertical="top" wrapText="1"/>
    </xf>
    <xf numFmtId="0" fontId="0" fillId="0" borderId="52" xfId="0" applyBorder="1"/>
    <xf numFmtId="0" fontId="2" fillId="2" borderId="53" xfId="0" applyFont="1" applyFill="1" applyBorder="1" applyAlignment="1">
      <alignment horizontal="right" vertical="top" wrapText="1"/>
    </xf>
    <xf numFmtId="0" fontId="1" fillId="0" borderId="35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36" xfId="0" applyFont="1" applyBorder="1"/>
    <xf numFmtId="0" fontId="1" fillId="0" borderId="46" xfId="0" applyFont="1" applyBorder="1"/>
    <xf numFmtId="0" fontId="1" fillId="0" borderId="55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3" fontId="2" fillId="0" borderId="36" xfId="0" applyNumberFormat="1" applyFont="1" applyBorder="1"/>
    <xf numFmtId="0" fontId="2" fillId="0" borderId="0" xfId="0" applyFont="1" applyBorder="1"/>
    <xf numFmtId="0" fontId="2" fillId="0" borderId="46" xfId="0" applyFont="1" applyBorder="1"/>
    <xf numFmtId="2" fontId="2" fillId="0" borderId="0" xfId="0" applyNumberFormat="1" applyFont="1" applyBorder="1"/>
    <xf numFmtId="2" fontId="2" fillId="0" borderId="46" xfId="0" applyNumberFormat="1" applyFont="1" applyBorder="1"/>
    <xf numFmtId="3" fontId="2" fillId="0" borderId="55" xfId="0" applyNumberFormat="1" applyFont="1" applyBorder="1"/>
    <xf numFmtId="2" fontId="2" fillId="0" borderId="52" xfId="0" applyNumberFormat="1" applyFont="1" applyBorder="1"/>
    <xf numFmtId="2" fontId="2" fillId="0" borderId="50" xfId="0" applyNumberFormat="1" applyFont="1" applyBorder="1"/>
    <xf numFmtId="0" fontId="2" fillId="2" borderId="19" xfId="0" applyFont="1" applyFill="1" applyBorder="1" applyAlignment="1">
      <alignment horizontal="righ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Résultats en nb par bureau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'Résultats par bureau'!$K$2</c:f>
              <c:strCache>
                <c:ptCount val="1"/>
                <c:pt idx="0">
                  <c:v>VON EUW STÉPHANIE</c:v>
                </c:pt>
              </c:strCache>
            </c:strRef>
          </c:tx>
          <c:cat>
            <c:strRef>
              <c:f>'Résultats par bureau'!$A$6:$A$26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par bureau'!$K$6:$K$26</c:f>
              <c:numCache>
                <c:formatCode>#,##0</c:formatCode>
                <c:ptCount val="21"/>
                <c:pt idx="0">
                  <c:v>139</c:v>
                </c:pt>
                <c:pt idx="1">
                  <c:v>121</c:v>
                </c:pt>
                <c:pt idx="2">
                  <c:v>166</c:v>
                </c:pt>
                <c:pt idx="3">
                  <c:v>116</c:v>
                </c:pt>
                <c:pt idx="4">
                  <c:v>167</c:v>
                </c:pt>
                <c:pt idx="5">
                  <c:v>172</c:v>
                </c:pt>
                <c:pt idx="6">
                  <c:v>108</c:v>
                </c:pt>
                <c:pt idx="7">
                  <c:v>66</c:v>
                </c:pt>
                <c:pt idx="8">
                  <c:v>68</c:v>
                </c:pt>
                <c:pt idx="9">
                  <c:v>84</c:v>
                </c:pt>
                <c:pt idx="10">
                  <c:v>100</c:v>
                </c:pt>
                <c:pt idx="11">
                  <c:v>205</c:v>
                </c:pt>
                <c:pt idx="12">
                  <c:v>59</c:v>
                </c:pt>
                <c:pt idx="13">
                  <c:v>67</c:v>
                </c:pt>
                <c:pt idx="14">
                  <c:v>108</c:v>
                </c:pt>
                <c:pt idx="15">
                  <c:v>181</c:v>
                </c:pt>
                <c:pt idx="16">
                  <c:v>142</c:v>
                </c:pt>
                <c:pt idx="17">
                  <c:v>67</c:v>
                </c:pt>
                <c:pt idx="18">
                  <c:v>105</c:v>
                </c:pt>
                <c:pt idx="19">
                  <c:v>111</c:v>
                </c:pt>
                <c:pt idx="20">
                  <c:v>81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'Résultats par bureau'!$L$2</c:f>
              <c:strCache>
                <c:ptCount val="1"/>
                <c:pt idx="0">
                  <c:v>NGUYEN DEROSIER SANDRA</c:v>
                </c:pt>
              </c:strCache>
            </c:strRef>
          </c:tx>
          <c:cat>
            <c:strRef>
              <c:f>'Résultats par bureau'!$A$6:$A$26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par bureau'!$L$6:$L$26</c:f>
              <c:numCache>
                <c:formatCode>General</c:formatCode>
                <c:ptCount val="21"/>
                <c:pt idx="0">
                  <c:v>90</c:v>
                </c:pt>
                <c:pt idx="1">
                  <c:v>75</c:v>
                </c:pt>
                <c:pt idx="2">
                  <c:v>86</c:v>
                </c:pt>
                <c:pt idx="3">
                  <c:v>40</c:v>
                </c:pt>
                <c:pt idx="4">
                  <c:v>109</c:v>
                </c:pt>
                <c:pt idx="5">
                  <c:v>54</c:v>
                </c:pt>
                <c:pt idx="6">
                  <c:v>31</c:v>
                </c:pt>
                <c:pt idx="7">
                  <c:v>34</c:v>
                </c:pt>
                <c:pt idx="8">
                  <c:v>26</c:v>
                </c:pt>
                <c:pt idx="9">
                  <c:v>47</c:v>
                </c:pt>
                <c:pt idx="10">
                  <c:v>52</c:v>
                </c:pt>
                <c:pt idx="11">
                  <c:v>68</c:v>
                </c:pt>
                <c:pt idx="12">
                  <c:v>23</c:v>
                </c:pt>
                <c:pt idx="13">
                  <c:v>26</c:v>
                </c:pt>
                <c:pt idx="14">
                  <c:v>50</c:v>
                </c:pt>
                <c:pt idx="15">
                  <c:v>85</c:v>
                </c:pt>
                <c:pt idx="16">
                  <c:v>66</c:v>
                </c:pt>
                <c:pt idx="17">
                  <c:v>36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'Résultats par bureau'!$M$2</c:f>
              <c:strCache>
                <c:ptCount val="1"/>
                <c:pt idx="0">
                  <c:v>SEIMBILLE GÉRARD</c:v>
                </c:pt>
              </c:strCache>
            </c:strRef>
          </c:tx>
          <c:marker>
            <c:symbol val="none"/>
          </c:marker>
          <c:cat>
            <c:strRef>
              <c:f>'Résultats par bureau'!$A$6:$A$26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par bureau'!$M$6:$M$26</c:f>
              <c:numCache>
                <c:formatCode>General</c:formatCode>
                <c:ptCount val="21"/>
                <c:pt idx="0">
                  <c:v>82</c:v>
                </c:pt>
                <c:pt idx="1">
                  <c:v>57</c:v>
                </c:pt>
                <c:pt idx="2">
                  <c:v>107</c:v>
                </c:pt>
                <c:pt idx="3">
                  <c:v>143</c:v>
                </c:pt>
                <c:pt idx="4">
                  <c:v>142</c:v>
                </c:pt>
                <c:pt idx="5">
                  <c:v>87</c:v>
                </c:pt>
                <c:pt idx="6">
                  <c:v>64</c:v>
                </c:pt>
                <c:pt idx="7">
                  <c:v>23</c:v>
                </c:pt>
                <c:pt idx="8">
                  <c:v>35</c:v>
                </c:pt>
                <c:pt idx="9">
                  <c:v>40</c:v>
                </c:pt>
                <c:pt idx="10">
                  <c:v>43</c:v>
                </c:pt>
                <c:pt idx="11">
                  <c:v>100</c:v>
                </c:pt>
                <c:pt idx="12">
                  <c:v>27</c:v>
                </c:pt>
                <c:pt idx="13">
                  <c:v>43</c:v>
                </c:pt>
                <c:pt idx="14">
                  <c:v>63</c:v>
                </c:pt>
                <c:pt idx="15">
                  <c:v>62</c:v>
                </c:pt>
                <c:pt idx="16">
                  <c:v>59</c:v>
                </c:pt>
                <c:pt idx="17">
                  <c:v>36</c:v>
                </c:pt>
                <c:pt idx="18">
                  <c:v>21</c:v>
                </c:pt>
                <c:pt idx="19">
                  <c:v>50</c:v>
                </c:pt>
                <c:pt idx="2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04192"/>
        <c:axId val="185720128"/>
      </c:lineChart>
      <c:catAx>
        <c:axId val="18170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85720128"/>
        <c:crosses val="autoZero"/>
        <c:auto val="1"/>
        <c:lblAlgn val="ctr"/>
        <c:lblOffset val="100"/>
        <c:noMultiLvlLbl val="0"/>
      </c:catAx>
      <c:valAx>
        <c:axId val="185720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1704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'Résultats en %  par bureau'!$C$2</c:f>
              <c:strCache>
                <c:ptCount val="1"/>
                <c:pt idx="0">
                  <c:v>Abstention moyenne</c:v>
                </c:pt>
              </c:strCache>
            </c:strRef>
          </c:tx>
          <c:marker>
            <c:symbol val="none"/>
          </c:marker>
          <c:cat>
            <c:strRef>
              <c:f>'Résultats en %  par bureau'!$A$3:$B$26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en %  par bureau'!$C$3:$C$26</c:f>
              <c:numCache>
                <c:formatCode>General</c:formatCode>
                <c:ptCount val="21"/>
                <c:pt idx="0">
                  <c:v>70.22</c:v>
                </c:pt>
                <c:pt idx="1">
                  <c:v>70.22</c:v>
                </c:pt>
                <c:pt idx="2">
                  <c:v>70.22</c:v>
                </c:pt>
                <c:pt idx="3">
                  <c:v>70.22</c:v>
                </c:pt>
                <c:pt idx="4">
                  <c:v>70.22</c:v>
                </c:pt>
                <c:pt idx="5">
                  <c:v>70.22</c:v>
                </c:pt>
                <c:pt idx="6">
                  <c:v>70.22</c:v>
                </c:pt>
                <c:pt idx="7">
                  <c:v>70.22</c:v>
                </c:pt>
                <c:pt idx="8">
                  <c:v>70.22</c:v>
                </c:pt>
                <c:pt idx="9">
                  <c:v>70.22</c:v>
                </c:pt>
                <c:pt idx="10">
                  <c:v>70.22</c:v>
                </c:pt>
                <c:pt idx="11">
                  <c:v>70.22</c:v>
                </c:pt>
                <c:pt idx="12">
                  <c:v>70.22</c:v>
                </c:pt>
                <c:pt idx="13">
                  <c:v>70.22</c:v>
                </c:pt>
                <c:pt idx="14">
                  <c:v>70.22</c:v>
                </c:pt>
                <c:pt idx="15">
                  <c:v>70.22</c:v>
                </c:pt>
                <c:pt idx="16">
                  <c:v>70.22</c:v>
                </c:pt>
                <c:pt idx="17">
                  <c:v>70.22</c:v>
                </c:pt>
                <c:pt idx="18">
                  <c:v>70.22</c:v>
                </c:pt>
                <c:pt idx="19">
                  <c:v>70.22</c:v>
                </c:pt>
                <c:pt idx="20">
                  <c:v>70.22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'Résultats en %  par bureau'!$D$2</c:f>
              <c:strCache>
                <c:ptCount val="1"/>
                <c:pt idx="0">
                  <c:v>% Abstentions</c:v>
                </c:pt>
              </c:strCache>
            </c:strRef>
          </c:tx>
          <c:marker>
            <c:symbol val="none"/>
          </c:marker>
          <c:cat>
            <c:strRef>
              <c:f>'Résultats en %  par bureau'!$A$3:$B$26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en %  par bureau'!$D$3:$D$26</c:f>
              <c:numCache>
                <c:formatCode>0.00</c:formatCode>
                <c:ptCount val="21"/>
                <c:pt idx="0">
                  <c:v>64.86486486486487</c:v>
                </c:pt>
                <c:pt idx="1">
                  <c:v>69.965075669382998</c:v>
                </c:pt>
                <c:pt idx="2">
                  <c:v>60.638297872340431</c:v>
                </c:pt>
                <c:pt idx="3">
                  <c:v>62.358845671267247</c:v>
                </c:pt>
                <c:pt idx="4">
                  <c:v>57.874015748031496</c:v>
                </c:pt>
                <c:pt idx="5">
                  <c:v>55.955678670360108</c:v>
                </c:pt>
                <c:pt idx="6">
                  <c:v>70.896551724137936</c:v>
                </c:pt>
                <c:pt idx="7">
                  <c:v>82.402234636871512</c:v>
                </c:pt>
                <c:pt idx="8">
                  <c:v>75.357142857142861</c:v>
                </c:pt>
                <c:pt idx="9">
                  <c:v>80.810234541577827</c:v>
                </c:pt>
                <c:pt idx="10">
                  <c:v>75.648949320148333</c:v>
                </c:pt>
                <c:pt idx="11">
                  <c:v>64.684014869888472</c:v>
                </c:pt>
                <c:pt idx="12">
                  <c:v>83.834048640915597</c:v>
                </c:pt>
                <c:pt idx="13">
                  <c:v>75.627240143369178</c:v>
                </c:pt>
                <c:pt idx="14">
                  <c:v>68.46473029045643</c:v>
                </c:pt>
                <c:pt idx="15">
                  <c:v>70.937231298366299</c:v>
                </c:pt>
                <c:pt idx="16">
                  <c:v>73.57414448669202</c:v>
                </c:pt>
                <c:pt idx="17">
                  <c:v>73.703703703703709</c:v>
                </c:pt>
                <c:pt idx="18">
                  <c:v>73.633440514469456</c:v>
                </c:pt>
                <c:pt idx="19">
                  <c:v>72.664835164835168</c:v>
                </c:pt>
                <c:pt idx="20">
                  <c:v>72.890484739676836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05216"/>
        <c:axId val="188610176"/>
      </c:lineChart>
      <c:catAx>
        <c:axId val="18170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8610176"/>
        <c:crosses val="autoZero"/>
        <c:auto val="1"/>
        <c:lblAlgn val="ctr"/>
        <c:lblOffset val="100"/>
        <c:noMultiLvlLbl val="0"/>
      </c:catAx>
      <c:valAx>
        <c:axId val="18861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705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Résultats en % par bureau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'Résultats par bureau'!$P$2</c:f>
              <c:strCache>
                <c:ptCount val="1"/>
                <c:pt idx="0">
                  <c:v>VON EUW STÉPHANIE</c:v>
                </c:pt>
              </c:strCache>
            </c:strRef>
          </c:tx>
          <c:cat>
            <c:strRef>
              <c:f>'Résultats en %  par bureau'!$A$6:$A$26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par bureau'!$P$3:$P$26</c:f>
              <c:numCache>
                <c:formatCode>0.00%</c:formatCode>
                <c:ptCount val="21"/>
                <c:pt idx="0">
                  <c:v>0.44694533762057875</c:v>
                </c:pt>
                <c:pt idx="1">
                  <c:v>0.47826086956521741</c:v>
                </c:pt>
                <c:pt idx="2">
                  <c:v>0.46239554317548748</c:v>
                </c:pt>
                <c:pt idx="3">
                  <c:v>0.38795986622073581</c:v>
                </c:pt>
                <c:pt idx="4">
                  <c:v>0.39952153110047844</c:v>
                </c:pt>
                <c:pt idx="5">
                  <c:v>0.54952076677316297</c:v>
                </c:pt>
                <c:pt idx="6">
                  <c:v>0.53201970443349755</c:v>
                </c:pt>
                <c:pt idx="7">
                  <c:v>0.53658536585365857</c:v>
                </c:pt>
                <c:pt idx="8">
                  <c:v>0.52713178294573648</c:v>
                </c:pt>
                <c:pt idx="9">
                  <c:v>0.49122807017543857</c:v>
                </c:pt>
                <c:pt idx="10">
                  <c:v>0.51282051282051277</c:v>
                </c:pt>
                <c:pt idx="11">
                  <c:v>0.54959785522788207</c:v>
                </c:pt>
                <c:pt idx="12">
                  <c:v>0.54128440366972475</c:v>
                </c:pt>
                <c:pt idx="13">
                  <c:v>0.49264705882352944</c:v>
                </c:pt>
                <c:pt idx="14">
                  <c:v>0.48868778280542985</c:v>
                </c:pt>
                <c:pt idx="15">
                  <c:v>0.55182926829268297</c:v>
                </c:pt>
                <c:pt idx="16">
                  <c:v>0.53183520599250933</c:v>
                </c:pt>
                <c:pt idx="17">
                  <c:v>0.48201438848920863</c:v>
                </c:pt>
                <c:pt idx="18">
                  <c:v>0.660377358490566</c:v>
                </c:pt>
                <c:pt idx="19">
                  <c:v>0.56632653061224492</c:v>
                </c:pt>
                <c:pt idx="20">
                  <c:v>0.5436241610738255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'Résultats par bureau'!$Q$2</c:f>
              <c:strCache>
                <c:ptCount val="1"/>
                <c:pt idx="0">
                  <c:v>NGUYEN DEROSIER SANDRA</c:v>
                </c:pt>
              </c:strCache>
            </c:strRef>
          </c:tx>
          <c:cat>
            <c:strRef>
              <c:f>'Résultats en %  par bureau'!$A$6:$A$26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par bureau'!$Q$3:$Q$26</c:f>
              <c:numCache>
                <c:formatCode>0.00%</c:formatCode>
                <c:ptCount val="21"/>
                <c:pt idx="0">
                  <c:v>0.28938906752411575</c:v>
                </c:pt>
                <c:pt idx="1">
                  <c:v>0.29644268774703558</c:v>
                </c:pt>
                <c:pt idx="2">
                  <c:v>0.23955431754874651</c:v>
                </c:pt>
                <c:pt idx="3">
                  <c:v>0.13377926421404682</c:v>
                </c:pt>
                <c:pt idx="4">
                  <c:v>0.26076555023923442</c:v>
                </c:pt>
                <c:pt idx="5">
                  <c:v>0.17252396166134185</c:v>
                </c:pt>
                <c:pt idx="6">
                  <c:v>0.15270935960591134</c:v>
                </c:pt>
                <c:pt idx="7">
                  <c:v>0.27642276422764228</c:v>
                </c:pt>
                <c:pt idx="8">
                  <c:v>0.20155038759689922</c:v>
                </c:pt>
                <c:pt idx="9">
                  <c:v>0.27485380116959063</c:v>
                </c:pt>
                <c:pt idx="10">
                  <c:v>0.26666666666666666</c:v>
                </c:pt>
                <c:pt idx="11">
                  <c:v>0.18230563002680966</c:v>
                </c:pt>
                <c:pt idx="12">
                  <c:v>0.21100917431192662</c:v>
                </c:pt>
                <c:pt idx="13">
                  <c:v>0.19117647058823528</c:v>
                </c:pt>
                <c:pt idx="14">
                  <c:v>0.22624434389140272</c:v>
                </c:pt>
                <c:pt idx="15">
                  <c:v>0.25914634146341464</c:v>
                </c:pt>
                <c:pt idx="16">
                  <c:v>0.24719101123595505</c:v>
                </c:pt>
                <c:pt idx="17">
                  <c:v>0.25899280575539568</c:v>
                </c:pt>
                <c:pt idx="18">
                  <c:v>0.20754716981132076</c:v>
                </c:pt>
                <c:pt idx="19">
                  <c:v>0.17857142857142858</c:v>
                </c:pt>
                <c:pt idx="20">
                  <c:v>0.24832214765100671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'Résultats par bureau'!$R$2</c:f>
              <c:strCache>
                <c:ptCount val="1"/>
                <c:pt idx="0">
                  <c:v>SEIMBILLE GÉRARD</c:v>
                </c:pt>
              </c:strCache>
            </c:strRef>
          </c:tx>
          <c:marker>
            <c:symbol val="none"/>
          </c:marker>
          <c:cat>
            <c:strRef>
              <c:f>'Résultats en %  par bureau'!$A$6:$A$26</c:f>
              <c:strCache>
                <c:ptCount val="21"/>
                <c:pt idx="0">
                  <c:v>1 HOTEL DE VILLE</c:v>
                </c:pt>
                <c:pt idx="1">
                  <c:v>2 G.S. DU PARC AUX CHARRETTES</c:v>
                </c:pt>
                <c:pt idx="2">
                  <c:v>3 MAISON DES ASSOCIATIONS</c:v>
                </c:pt>
                <c:pt idx="3">
                  <c:v>4 G.S. HERMITAGE</c:v>
                </c:pt>
                <c:pt idx="4">
                  <c:v>5 G.S. HERMITAGE</c:v>
                </c:pt>
                <c:pt idx="5">
                  <c:v>6 G.S. LES CORDELIERS</c:v>
                </c:pt>
                <c:pt idx="6">
                  <c:v>7 G.S. LES CORDELIERS</c:v>
                </c:pt>
                <c:pt idx="7">
                  <c:v>8 G.S. JEAN-MOULIN</c:v>
                </c:pt>
                <c:pt idx="8">
                  <c:v>9 G.S. JEAN-MOULIN</c:v>
                </c:pt>
                <c:pt idx="9">
                  <c:v>10 G.S. EUGENE DUCHER</c:v>
                </c:pt>
                <c:pt idx="10">
                  <c:v>11 G.S. EUGENE DUCHER</c:v>
                </c:pt>
                <c:pt idx="11">
                  <c:v>12 G.S. EUGENE DUCHER</c:v>
                </c:pt>
                <c:pt idx="12">
                  <c:v>13 G.S. LUDOVIC PIETTE</c:v>
                </c:pt>
                <c:pt idx="13">
                  <c:v>14 G.S. LUDOVIC PIETTE</c:v>
                </c:pt>
                <c:pt idx="14">
                  <c:v>15 G.S. LUDOVIC PIETTE</c:v>
                </c:pt>
                <c:pt idx="15">
                  <c:v>16 G.S. GUSTAVE LOISEAU</c:v>
                </c:pt>
                <c:pt idx="16">
                  <c:v>17 G.S. GUSTAVE LOISEAU</c:v>
                </c:pt>
                <c:pt idx="17">
                  <c:v>18 G.S. DES LARRIS</c:v>
                </c:pt>
                <c:pt idx="18">
                  <c:v>19 G.S. DES MARADAS</c:v>
                </c:pt>
                <c:pt idx="19">
                  <c:v>20 G.S. DES CORDELIERS</c:v>
                </c:pt>
                <c:pt idx="20">
                  <c:v>21 G.S. DES LARRIS</c:v>
                </c:pt>
              </c:strCache>
            </c:strRef>
          </c:cat>
          <c:val>
            <c:numRef>
              <c:f>'Résultats par bureau'!$R$3:$R$26</c:f>
              <c:numCache>
                <c:formatCode>0.00%</c:formatCode>
                <c:ptCount val="21"/>
                <c:pt idx="0">
                  <c:v>0.26366559485530544</c:v>
                </c:pt>
                <c:pt idx="1">
                  <c:v>0.22529644268774704</c:v>
                </c:pt>
                <c:pt idx="2">
                  <c:v>0.29805013927576601</c:v>
                </c:pt>
                <c:pt idx="3">
                  <c:v>0.47826086956521741</c:v>
                </c:pt>
                <c:pt idx="4">
                  <c:v>0.33971291866028708</c:v>
                </c:pt>
                <c:pt idx="5">
                  <c:v>0.27795527156549521</c:v>
                </c:pt>
                <c:pt idx="6">
                  <c:v>0.31527093596059114</c:v>
                </c:pt>
                <c:pt idx="7">
                  <c:v>0.18699186991869918</c:v>
                </c:pt>
                <c:pt idx="8">
                  <c:v>0.27131782945736432</c:v>
                </c:pt>
                <c:pt idx="9">
                  <c:v>0.23391812865497075</c:v>
                </c:pt>
                <c:pt idx="10">
                  <c:v>0.22051282051282051</c:v>
                </c:pt>
                <c:pt idx="11">
                  <c:v>0.26809651474530832</c:v>
                </c:pt>
                <c:pt idx="12">
                  <c:v>0.24770642201834864</c:v>
                </c:pt>
                <c:pt idx="13">
                  <c:v>0.31617647058823528</c:v>
                </c:pt>
                <c:pt idx="14">
                  <c:v>0.28506787330316741</c:v>
                </c:pt>
                <c:pt idx="15">
                  <c:v>0.18902439024390244</c:v>
                </c:pt>
                <c:pt idx="16">
                  <c:v>0.22097378277153559</c:v>
                </c:pt>
                <c:pt idx="17">
                  <c:v>0.25899280575539568</c:v>
                </c:pt>
                <c:pt idx="18">
                  <c:v>0.13207547169811321</c:v>
                </c:pt>
                <c:pt idx="19">
                  <c:v>0.25510204081632654</c:v>
                </c:pt>
                <c:pt idx="20">
                  <c:v>0.20805369127516779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94656"/>
        <c:axId val="247432896"/>
      </c:lineChart>
      <c:catAx>
        <c:axId val="24109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47432896"/>
        <c:crosses val="autoZero"/>
        <c:auto val="1"/>
        <c:lblAlgn val="ctr"/>
        <c:lblOffset val="100"/>
        <c:noMultiLvlLbl val="0"/>
      </c:catAx>
      <c:valAx>
        <c:axId val="247432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1094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495299</xdr:colOff>
      <xdr:row>31</xdr:row>
      <xdr:rowOff>28574</xdr:rowOff>
    </xdr:from>
    <xdr:to>
      <xdr:col>11</xdr:col>
      <xdr:colOff>1038224</xdr:colOff>
      <xdr:row>49</xdr:row>
      <xdr:rowOff>19049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26</xdr:row>
      <xdr:rowOff>180974</xdr:rowOff>
    </xdr:from>
    <xdr:to>
      <xdr:col>5</xdr:col>
      <xdr:colOff>28575</xdr:colOff>
      <xdr:row>46</xdr:row>
      <xdr:rowOff>47625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15</xdr:col>
      <xdr:colOff>428625</xdr:colOff>
      <xdr:row>44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13607</xdr:colOff>
      <xdr:row>2</xdr:row>
      <xdr:rowOff>63953</xdr:rowOff>
    </xdr:from>
    <xdr:to>
      <xdr:col>22</xdr:col>
      <xdr:colOff>111746</xdr:colOff>
      <xdr:row>29</xdr:row>
      <xdr:rowOff>114695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5607" y="444953"/>
          <a:ext cx="6956139" cy="5194242"/>
        </a:xfrm>
        <a:prstGeom prst="rect">
          <a:avLst/>
        </a:prstGeom>
      </xdr:spPr>
    </xdr:pic>
    <xdr:clientData/>
  </xdr:twoCellAnchor>
  <xdr:twoCellAnchor editAs="oneCell">
    <xdr:from>
      <xdr:col>3</xdr:col>
      <xdr:colOff>231322</xdr:colOff>
      <xdr:row>2</xdr:row>
      <xdr:rowOff>68036</xdr:rowOff>
    </xdr:from>
    <xdr:to>
      <xdr:col>12</xdr:col>
      <xdr:colOff>280689</xdr:colOff>
      <xdr:row>21</xdr:row>
      <xdr:rowOff>136936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322" y="449036"/>
          <a:ext cx="6907367" cy="3688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51</xdr:row>
      <xdr:rowOff>10433</xdr:rowOff>
    </xdr:from>
    <xdr:to>
      <xdr:col>14</xdr:col>
      <xdr:colOff>482352</xdr:colOff>
      <xdr:row>83</xdr:row>
      <xdr:rowOff>114602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0" y="9725933"/>
          <a:ext cx="8864352" cy="620016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285746</xdr:colOff>
      <xdr:row>33</xdr:row>
      <xdr:rowOff>163281</xdr:rowOff>
    </xdr:from>
    <xdr:to>
      <xdr:col>12</xdr:col>
      <xdr:colOff>262033</xdr:colOff>
      <xdr:row>56</xdr:row>
      <xdr:rowOff>86067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46" y="6613067"/>
          <a:ext cx="6834287" cy="430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0</xdr:rowOff>
    </xdr:from>
    <xdr:to>
      <xdr:col>24</xdr:col>
      <xdr:colOff>160858</xdr:colOff>
      <xdr:row>52</xdr:row>
      <xdr:rowOff>85286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82000" y="6640286"/>
          <a:ext cx="8542858" cy="3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tabSelected="1" workbookViewId="0">
      <selection activeCell="N24" sqref="N24"/>
    </sheetView>
  </sheetViews>
  <sheetFormatPr baseColWidth="10" defaultRowHeight="15" x14ac:dyDescent="0.25"/>
  <cols>
    <col min="1" max="1" width="3.7109375" customWidth="1"/>
    <col min="2" max="2" width="32.140625" customWidth="1"/>
    <col min="5" max="5" width="13.7109375" customWidth="1"/>
    <col min="6" max="6" width="2.5703125" customWidth="1"/>
    <col min="7" max="7" width="27" hidden="1" customWidth="1"/>
    <col min="9" max="9" width="13" bestFit="1" customWidth="1"/>
    <col min="10" max="10" width="13.28515625" customWidth="1"/>
    <col min="11" max="11" width="3.28515625" customWidth="1"/>
    <col min="12" max="12" width="16.5703125" customWidth="1"/>
    <col min="13" max="13" width="18" customWidth="1"/>
    <col min="14" max="15" width="12.5703125" customWidth="1"/>
  </cols>
  <sheetData>
    <row r="3" spans="2:14" ht="15.75" x14ac:dyDescent="0.25">
      <c r="B3" s="1"/>
      <c r="C3" s="28" t="s">
        <v>40</v>
      </c>
      <c r="G3" s="1"/>
      <c r="H3" s="28" t="s">
        <v>49</v>
      </c>
      <c r="L3" s="120" t="s">
        <v>48</v>
      </c>
      <c r="M3" s="120"/>
      <c r="N3" s="120"/>
    </row>
    <row r="4" spans="2:14" ht="15.75" thickBot="1" x14ac:dyDescent="0.3">
      <c r="B4" s="1"/>
      <c r="G4" s="1"/>
    </row>
    <row r="5" spans="2:14" ht="31.5" thickTop="1" thickBot="1" x14ac:dyDescent="0.3">
      <c r="B5" s="86"/>
      <c r="C5" s="91" t="s">
        <v>0</v>
      </c>
      <c r="D5" s="92" t="s">
        <v>1</v>
      </c>
      <c r="E5" s="93" t="s">
        <v>11</v>
      </c>
      <c r="G5" s="86"/>
      <c r="H5" s="91" t="s">
        <v>0</v>
      </c>
      <c r="I5" s="92" t="s">
        <v>1</v>
      </c>
      <c r="J5" s="93" t="s">
        <v>11</v>
      </c>
      <c r="K5" s="117"/>
      <c r="L5" s="91" t="s">
        <v>0</v>
      </c>
      <c r="M5" s="92" t="s">
        <v>1</v>
      </c>
      <c r="N5" s="93" t="s">
        <v>11</v>
      </c>
    </row>
    <row r="6" spans="2:14" ht="17.25" thickTop="1" thickBot="1" x14ac:dyDescent="0.3">
      <c r="B6" s="87" t="s">
        <v>3</v>
      </c>
      <c r="C6" s="94">
        <v>16673</v>
      </c>
      <c r="D6" s="2"/>
      <c r="E6" s="95"/>
      <c r="G6" s="87" t="s">
        <v>3</v>
      </c>
      <c r="H6" s="94">
        <v>16725</v>
      </c>
      <c r="I6" s="2"/>
      <c r="J6" s="95"/>
      <c r="K6" s="118"/>
      <c r="L6" s="121">
        <f>+H6-C6</f>
        <v>52</v>
      </c>
      <c r="M6" s="122"/>
      <c r="N6" s="123"/>
    </row>
    <row r="7" spans="2:14" ht="16.5" thickBot="1" x14ac:dyDescent="0.3">
      <c r="B7" s="87" t="s">
        <v>4</v>
      </c>
      <c r="C7" s="94">
        <v>11063</v>
      </c>
      <c r="D7" s="3">
        <v>66.349999999999994</v>
      </c>
      <c r="E7" s="95"/>
      <c r="G7" s="87" t="s">
        <v>4</v>
      </c>
      <c r="H7" s="94">
        <v>11745</v>
      </c>
      <c r="I7" s="3">
        <v>70.22</v>
      </c>
      <c r="J7" s="95"/>
      <c r="K7" s="118"/>
      <c r="L7" s="121">
        <f>+H7-C7</f>
        <v>682</v>
      </c>
      <c r="M7" s="122">
        <f>+I7-D7</f>
        <v>3.8700000000000045</v>
      </c>
      <c r="N7" s="123"/>
    </row>
    <row r="8" spans="2:14" ht="16.5" thickBot="1" x14ac:dyDescent="0.3">
      <c r="B8" s="87" t="s">
        <v>5</v>
      </c>
      <c r="C8" s="94">
        <v>5610</v>
      </c>
      <c r="D8" s="3">
        <v>33.65</v>
      </c>
      <c r="E8" s="95"/>
      <c r="G8" s="87" t="s">
        <v>5</v>
      </c>
      <c r="H8" s="94">
        <v>4980</v>
      </c>
      <c r="I8" s="3">
        <v>29.78</v>
      </c>
      <c r="J8" s="95"/>
      <c r="K8" s="118"/>
      <c r="L8" s="121">
        <f>+H8-C8</f>
        <v>-630</v>
      </c>
      <c r="M8" s="124">
        <f>+I8-D8</f>
        <v>-3.8699999999999974</v>
      </c>
      <c r="N8" s="123"/>
    </row>
    <row r="9" spans="2:14" ht="16.5" thickBot="1" x14ac:dyDescent="0.3">
      <c r="B9" s="87" t="s">
        <v>6</v>
      </c>
      <c r="C9" s="96">
        <v>74</v>
      </c>
      <c r="D9" s="3">
        <v>0.44</v>
      </c>
      <c r="E9" s="97">
        <v>1.32</v>
      </c>
      <c r="G9" s="87" t="s">
        <v>6</v>
      </c>
      <c r="H9" s="96">
        <v>82</v>
      </c>
      <c r="I9" s="76">
        <f>+H9/C$6*100</f>
        <v>0.49181311101781322</v>
      </c>
      <c r="J9" s="97">
        <v>1.65</v>
      </c>
      <c r="K9" s="7"/>
      <c r="L9" s="121">
        <f>+H9-C9</f>
        <v>8</v>
      </c>
      <c r="M9" s="124">
        <f>+I9-D9</f>
        <v>5.1813111017813218E-2</v>
      </c>
      <c r="N9" s="125">
        <f>+J9-E9</f>
        <v>0.32999999999999985</v>
      </c>
    </row>
    <row r="10" spans="2:14" ht="16.5" thickBot="1" x14ac:dyDescent="0.3">
      <c r="B10" s="87" t="s">
        <v>7</v>
      </c>
      <c r="C10" s="96">
        <v>70</v>
      </c>
      <c r="D10" s="3">
        <v>0.42</v>
      </c>
      <c r="E10" s="97">
        <v>1.25</v>
      </c>
      <c r="G10" s="87" t="s">
        <v>7</v>
      </c>
      <c r="H10" s="96">
        <v>47</v>
      </c>
      <c r="I10" s="76">
        <f t="shared" ref="I10:I11" si="0">+H10/C$6*100</f>
        <v>0.28189288070533197</v>
      </c>
      <c r="J10" s="97">
        <v>0.94</v>
      </c>
      <c r="K10" s="7"/>
      <c r="L10" s="121">
        <f>+H10-C10</f>
        <v>-23</v>
      </c>
      <c r="M10" s="124">
        <f>+I10-D10</f>
        <v>-0.13810711929466801</v>
      </c>
      <c r="N10" s="125">
        <f>+J10-E10</f>
        <v>-0.31000000000000005</v>
      </c>
    </row>
    <row r="11" spans="2:14" ht="16.5" thickBot="1" x14ac:dyDescent="0.3">
      <c r="B11" s="87" t="s">
        <v>8</v>
      </c>
      <c r="C11" s="94">
        <v>5466</v>
      </c>
      <c r="D11" s="3">
        <v>32.78</v>
      </c>
      <c r="E11" s="97">
        <v>97.43</v>
      </c>
      <c r="G11" s="87" t="s">
        <v>8</v>
      </c>
      <c r="H11" s="94">
        <v>4851</v>
      </c>
      <c r="I11" s="76">
        <f t="shared" si="0"/>
        <v>29.094943921309902</v>
      </c>
      <c r="J11" s="97">
        <v>97.41</v>
      </c>
      <c r="K11" s="7"/>
      <c r="L11" s="126">
        <f>+H11-C11</f>
        <v>-615</v>
      </c>
      <c r="M11" s="127">
        <f>+I11-D11</f>
        <v>-3.6850560786900992</v>
      </c>
      <c r="N11" s="128">
        <f>+J11-E11</f>
        <v>-2.0000000000010232E-2</v>
      </c>
    </row>
    <row r="12" spans="2:14" ht="16.5" thickBot="1" x14ac:dyDescent="0.3">
      <c r="B12" s="88"/>
      <c r="C12" s="98"/>
      <c r="D12" s="6"/>
      <c r="E12" s="99"/>
      <c r="G12" s="88"/>
      <c r="H12" s="98"/>
      <c r="I12" s="6"/>
      <c r="J12" s="99"/>
      <c r="K12" s="7"/>
    </row>
    <row r="13" spans="2:14" ht="31.5" thickTop="1" thickBot="1" x14ac:dyDescent="0.3">
      <c r="B13" s="89" t="s">
        <v>9</v>
      </c>
      <c r="C13" s="100" t="s">
        <v>10</v>
      </c>
      <c r="D13" s="4" t="s">
        <v>11</v>
      </c>
      <c r="E13" s="101"/>
      <c r="G13" s="89" t="s">
        <v>9</v>
      </c>
      <c r="H13" s="100" t="s">
        <v>10</v>
      </c>
      <c r="I13" s="82"/>
      <c r="J13" s="107" t="s">
        <v>11</v>
      </c>
      <c r="K13" s="117"/>
      <c r="L13" s="111" t="s">
        <v>46</v>
      </c>
      <c r="M13" s="112" t="s">
        <v>47</v>
      </c>
    </row>
    <row r="14" spans="2:14" ht="17.25" thickTop="1" thickBot="1" x14ac:dyDescent="0.3">
      <c r="B14" s="90" t="s">
        <v>12</v>
      </c>
      <c r="C14" s="102">
        <v>2080</v>
      </c>
      <c r="D14" s="5">
        <v>38.049999999999997</v>
      </c>
      <c r="E14" s="101"/>
      <c r="G14" s="90" t="s">
        <v>12</v>
      </c>
      <c r="H14" s="102">
        <v>2433</v>
      </c>
      <c r="I14" s="82"/>
      <c r="J14" s="108">
        <v>50.15</v>
      </c>
      <c r="K14" s="119"/>
      <c r="L14" s="113">
        <v>30</v>
      </c>
      <c r="M14" s="114">
        <v>8</v>
      </c>
    </row>
    <row r="15" spans="2:14" ht="16.5" thickBot="1" x14ac:dyDescent="0.3">
      <c r="B15" s="87" t="s">
        <v>13</v>
      </c>
      <c r="C15" s="94">
        <v>1242</v>
      </c>
      <c r="D15" s="3">
        <v>22.72</v>
      </c>
      <c r="E15" s="101"/>
      <c r="G15" s="87" t="s">
        <v>13</v>
      </c>
      <c r="H15" s="94">
        <v>1315</v>
      </c>
      <c r="I15" s="82"/>
      <c r="J15" s="97">
        <v>27.11</v>
      </c>
      <c r="K15" s="7"/>
      <c r="L15" s="113">
        <v>5</v>
      </c>
      <c r="M15" s="114">
        <v>1</v>
      </c>
    </row>
    <row r="16" spans="2:14" ht="32.25" thickBot="1" x14ac:dyDescent="0.3">
      <c r="B16" s="90" t="s">
        <v>14</v>
      </c>
      <c r="C16" s="103">
        <v>983</v>
      </c>
      <c r="D16" s="5">
        <v>17.98</v>
      </c>
      <c r="E16" s="101"/>
      <c r="G16" s="90" t="s">
        <v>14</v>
      </c>
      <c r="H16" s="104">
        <v>1103</v>
      </c>
      <c r="I16" s="109"/>
      <c r="J16" s="110">
        <v>22.74</v>
      </c>
      <c r="K16" s="129"/>
      <c r="L16" s="115">
        <v>4</v>
      </c>
      <c r="M16" s="116">
        <v>1</v>
      </c>
    </row>
    <row r="17" spans="2:9" ht="16.5" thickBot="1" x14ac:dyDescent="0.3">
      <c r="B17" s="87" t="s">
        <v>15</v>
      </c>
      <c r="C17" s="96">
        <v>536</v>
      </c>
      <c r="D17" s="3">
        <v>9.81</v>
      </c>
      <c r="E17" s="101"/>
      <c r="G17" s="27"/>
      <c r="H17" s="78"/>
      <c r="I17" s="78"/>
    </row>
    <row r="18" spans="2:9" ht="16.5" thickBot="1" x14ac:dyDescent="0.3">
      <c r="B18" s="90" t="s">
        <v>16</v>
      </c>
      <c r="C18" s="104">
        <v>625</v>
      </c>
      <c r="D18" s="105">
        <v>11.43</v>
      </c>
      <c r="E18" s="106"/>
    </row>
  </sheetData>
  <mergeCells count="1">
    <mergeCell ref="L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B23" workbookViewId="0">
      <selection activeCell="O2" sqref="O2:R26"/>
    </sheetView>
  </sheetViews>
  <sheetFormatPr baseColWidth="10" defaultRowHeight="15" x14ac:dyDescent="0.25"/>
  <cols>
    <col min="1" max="1" width="52.5703125" customWidth="1"/>
    <col min="2" max="2" width="15.85546875" customWidth="1"/>
    <col min="4" max="4" width="13.28515625" customWidth="1"/>
    <col min="9" max="9" width="3" customWidth="1"/>
    <col min="10" max="10" width="13.85546875" customWidth="1"/>
    <col min="11" max="13" width="16.28515625" customWidth="1"/>
    <col min="14" max="14" width="3.85546875" customWidth="1"/>
    <col min="15" max="18" width="15.140625" customWidth="1"/>
  </cols>
  <sheetData>
    <row r="1" spans="1:18" ht="15.75" thickBot="1" x14ac:dyDescent="0.3"/>
    <row r="2" spans="1:18" ht="46.5" thickTop="1" thickBot="1" x14ac:dyDescent="0.3">
      <c r="A2" s="22" t="s">
        <v>17</v>
      </c>
      <c r="B2" s="23" t="s">
        <v>39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24" t="s">
        <v>8</v>
      </c>
      <c r="I2" s="25"/>
      <c r="J2" s="21" t="s">
        <v>9</v>
      </c>
      <c r="K2" s="18" t="s">
        <v>12</v>
      </c>
      <c r="L2" s="18" t="s">
        <v>14</v>
      </c>
      <c r="M2" s="20" t="s">
        <v>13</v>
      </c>
      <c r="O2" s="55" t="s">
        <v>9</v>
      </c>
      <c r="P2" s="18" t="s">
        <v>12</v>
      </c>
      <c r="Q2" s="18" t="s">
        <v>14</v>
      </c>
      <c r="R2" s="20" t="s">
        <v>13</v>
      </c>
    </row>
    <row r="3" spans="1:18" ht="17.25" hidden="1" thickTop="1" thickBot="1" x14ac:dyDescent="0.3">
      <c r="A3" s="47" t="s">
        <v>41</v>
      </c>
      <c r="B3" s="33" t="s">
        <v>0</v>
      </c>
      <c r="C3" s="30">
        <v>16673</v>
      </c>
      <c r="D3" s="30">
        <v>11063</v>
      </c>
      <c r="E3" s="30">
        <v>5610</v>
      </c>
      <c r="F3" s="31">
        <v>74</v>
      </c>
      <c r="G3" s="31">
        <v>70</v>
      </c>
      <c r="H3" s="30">
        <v>5466</v>
      </c>
      <c r="I3" s="32"/>
      <c r="J3" s="33" t="s">
        <v>10</v>
      </c>
      <c r="K3" s="34">
        <v>2080</v>
      </c>
      <c r="L3" s="35">
        <v>983</v>
      </c>
      <c r="M3" s="36">
        <v>625</v>
      </c>
      <c r="O3" s="56" t="s">
        <v>10</v>
      </c>
      <c r="P3" s="34">
        <v>2080</v>
      </c>
      <c r="Q3" s="35">
        <v>983</v>
      </c>
      <c r="R3" s="36">
        <v>625</v>
      </c>
    </row>
    <row r="4" spans="1:18" ht="31.5" hidden="1" thickTop="1" thickBot="1" x14ac:dyDescent="0.3">
      <c r="A4" s="48"/>
      <c r="B4" s="39" t="s">
        <v>1</v>
      </c>
      <c r="C4" s="37"/>
      <c r="D4" s="38">
        <v>66.349999999999994</v>
      </c>
      <c r="E4" s="38">
        <v>33.65</v>
      </c>
      <c r="F4" s="38">
        <v>0.44</v>
      </c>
      <c r="G4" s="38">
        <v>0.42</v>
      </c>
      <c r="H4" s="38">
        <v>32.78</v>
      </c>
      <c r="I4" s="32"/>
      <c r="J4" s="39" t="s">
        <v>11</v>
      </c>
      <c r="K4" s="40">
        <v>38.049999999999997</v>
      </c>
      <c r="L4" s="40">
        <v>17.98</v>
      </c>
      <c r="M4" s="41">
        <v>11.43</v>
      </c>
      <c r="O4" s="57" t="s">
        <v>11</v>
      </c>
      <c r="P4" s="40">
        <v>38.049999999999997</v>
      </c>
      <c r="Q4" s="40">
        <v>17.98</v>
      </c>
      <c r="R4" s="41">
        <v>11.43</v>
      </c>
    </row>
    <row r="5" spans="1:18" ht="17.25" hidden="1" thickTop="1" thickBot="1" x14ac:dyDescent="0.3">
      <c r="A5" s="49"/>
      <c r="B5" s="46" t="s">
        <v>2</v>
      </c>
      <c r="C5" s="42"/>
      <c r="D5" s="42"/>
      <c r="E5" s="42"/>
      <c r="F5" s="43">
        <v>1.32</v>
      </c>
      <c r="G5" s="43">
        <v>1.25</v>
      </c>
      <c r="H5" s="43">
        <v>97.43</v>
      </c>
      <c r="I5" s="32"/>
      <c r="J5" s="44"/>
      <c r="K5" s="44"/>
      <c r="L5" s="44"/>
      <c r="M5" s="45"/>
      <c r="O5" s="58"/>
      <c r="P5" s="44"/>
      <c r="Q5" s="44"/>
      <c r="R5" s="45"/>
    </row>
    <row r="6" spans="1:18" ht="17.25" thickTop="1" thickBot="1" x14ac:dyDescent="0.3">
      <c r="A6" s="29" t="s">
        <v>18</v>
      </c>
      <c r="B6" s="14" t="s">
        <v>0</v>
      </c>
      <c r="C6" s="15">
        <v>925</v>
      </c>
      <c r="D6" s="52">
        <f>+C6-E6</f>
        <v>600</v>
      </c>
      <c r="E6" s="51">
        <v>325</v>
      </c>
      <c r="F6" s="16">
        <v>7</v>
      </c>
      <c r="G6" s="16">
        <v>7</v>
      </c>
      <c r="H6" s="52">
        <f>+E6-F6-G6</f>
        <v>311</v>
      </c>
      <c r="I6" s="26"/>
      <c r="J6" s="59" t="s">
        <v>10</v>
      </c>
      <c r="K6" s="11">
        <v>139</v>
      </c>
      <c r="L6" s="12">
        <v>90</v>
      </c>
      <c r="M6" s="65">
        <v>82</v>
      </c>
      <c r="O6" s="59" t="s">
        <v>11</v>
      </c>
      <c r="P6" s="60">
        <f>+K6/$H6</f>
        <v>0.44694533762057875</v>
      </c>
      <c r="Q6" s="60">
        <f t="shared" ref="Q6:R6" si="0">+L6/$H6</f>
        <v>0.28938906752411575</v>
      </c>
      <c r="R6" s="61">
        <f t="shared" si="0"/>
        <v>0.26366559485530544</v>
      </c>
    </row>
    <row r="7" spans="1:18" ht="16.5" thickBot="1" x14ac:dyDescent="0.3">
      <c r="A7" s="50" t="s">
        <v>19</v>
      </c>
      <c r="B7" s="8" t="s">
        <v>0</v>
      </c>
      <c r="C7" s="9">
        <v>859</v>
      </c>
      <c r="D7" s="51">
        <f t="shared" ref="D7:D26" si="1">+C7-E7</f>
        <v>601</v>
      </c>
      <c r="E7" s="15">
        <v>258</v>
      </c>
      <c r="F7" s="10">
        <v>3</v>
      </c>
      <c r="G7" s="10">
        <v>2</v>
      </c>
      <c r="H7" s="53">
        <f t="shared" ref="H7:H26" si="2">+E7-F7-G7</f>
        <v>253</v>
      </c>
      <c r="I7" s="26"/>
      <c r="J7" s="59" t="s">
        <v>10</v>
      </c>
      <c r="K7" s="11">
        <v>121</v>
      </c>
      <c r="L7" s="12">
        <v>75</v>
      </c>
      <c r="M7" s="65">
        <v>57</v>
      </c>
      <c r="O7" s="59" t="s">
        <v>11</v>
      </c>
      <c r="P7" s="54">
        <f t="shared" ref="P7:P26" si="3">+K7/$H7</f>
        <v>0.47826086956521741</v>
      </c>
      <c r="Q7" s="54">
        <f t="shared" ref="Q7:Q26" si="4">+L7/$H7</f>
        <v>0.29644268774703558</v>
      </c>
      <c r="R7" s="61">
        <f t="shared" ref="R7:R26" si="5">+M7/$H7</f>
        <v>0.22529644268774704</v>
      </c>
    </row>
    <row r="8" spans="1:18" ht="16.5" thickBot="1" x14ac:dyDescent="0.3">
      <c r="A8" s="50" t="s">
        <v>20</v>
      </c>
      <c r="B8" s="8" t="s">
        <v>0</v>
      </c>
      <c r="C8" s="9">
        <v>940</v>
      </c>
      <c r="D8" s="51">
        <f t="shared" si="1"/>
        <v>570</v>
      </c>
      <c r="E8" s="9">
        <v>370</v>
      </c>
      <c r="F8" s="10">
        <v>9</v>
      </c>
      <c r="G8" s="10">
        <v>2</v>
      </c>
      <c r="H8" s="53">
        <f t="shared" si="2"/>
        <v>359</v>
      </c>
      <c r="I8" s="26"/>
      <c r="J8" s="59" t="s">
        <v>10</v>
      </c>
      <c r="K8" s="11">
        <v>166</v>
      </c>
      <c r="L8" s="12">
        <v>86</v>
      </c>
      <c r="M8" s="65">
        <v>107</v>
      </c>
      <c r="O8" s="59" t="s">
        <v>11</v>
      </c>
      <c r="P8" s="54">
        <f t="shared" si="3"/>
        <v>0.46239554317548748</v>
      </c>
      <c r="Q8" s="54">
        <f t="shared" si="4"/>
        <v>0.23955431754874651</v>
      </c>
      <c r="R8" s="61">
        <f t="shared" si="5"/>
        <v>0.29805013927576601</v>
      </c>
    </row>
    <row r="9" spans="1:18" ht="16.5" thickBot="1" x14ac:dyDescent="0.3">
      <c r="A9" s="50" t="s">
        <v>21</v>
      </c>
      <c r="B9" s="8" t="s">
        <v>0</v>
      </c>
      <c r="C9" s="9">
        <v>797</v>
      </c>
      <c r="D9" s="51">
        <f t="shared" si="1"/>
        <v>497</v>
      </c>
      <c r="E9" s="9">
        <v>300</v>
      </c>
      <c r="F9" s="10">
        <v>1</v>
      </c>
      <c r="G9" s="10">
        <v>0</v>
      </c>
      <c r="H9" s="53">
        <f t="shared" si="2"/>
        <v>299</v>
      </c>
      <c r="I9" s="26"/>
      <c r="J9" s="59" t="s">
        <v>10</v>
      </c>
      <c r="K9" s="11">
        <v>116</v>
      </c>
      <c r="L9" s="12">
        <v>40</v>
      </c>
      <c r="M9" s="65">
        <v>143</v>
      </c>
      <c r="O9" s="59" t="s">
        <v>11</v>
      </c>
      <c r="P9" s="54">
        <f t="shared" si="3"/>
        <v>0.38795986622073581</v>
      </c>
      <c r="Q9" s="54">
        <f t="shared" si="4"/>
        <v>0.13377926421404682</v>
      </c>
      <c r="R9" s="61">
        <f t="shared" si="5"/>
        <v>0.47826086956521741</v>
      </c>
    </row>
    <row r="10" spans="1:18" ht="16.5" thickBot="1" x14ac:dyDescent="0.3">
      <c r="A10" s="50" t="s">
        <v>22</v>
      </c>
      <c r="B10" s="8" t="s">
        <v>0</v>
      </c>
      <c r="C10" s="9">
        <v>1016</v>
      </c>
      <c r="D10" s="51">
        <f t="shared" si="1"/>
        <v>588</v>
      </c>
      <c r="E10" s="9">
        <v>428</v>
      </c>
      <c r="F10" s="10">
        <v>7</v>
      </c>
      <c r="G10" s="10">
        <v>3</v>
      </c>
      <c r="H10" s="53">
        <f t="shared" si="2"/>
        <v>418</v>
      </c>
      <c r="I10" s="26"/>
      <c r="J10" s="59" t="s">
        <v>10</v>
      </c>
      <c r="K10" s="11">
        <v>167</v>
      </c>
      <c r="L10" s="12">
        <v>109</v>
      </c>
      <c r="M10" s="65">
        <v>142</v>
      </c>
      <c r="O10" s="59" t="s">
        <v>11</v>
      </c>
      <c r="P10" s="54">
        <f t="shared" si="3"/>
        <v>0.39952153110047844</v>
      </c>
      <c r="Q10" s="54">
        <f t="shared" si="4"/>
        <v>0.26076555023923442</v>
      </c>
      <c r="R10" s="61">
        <f t="shared" si="5"/>
        <v>0.33971291866028708</v>
      </c>
    </row>
    <row r="11" spans="1:18" ht="16.5" thickBot="1" x14ac:dyDescent="0.3">
      <c r="A11" s="50" t="s">
        <v>23</v>
      </c>
      <c r="B11" s="8" t="s">
        <v>0</v>
      </c>
      <c r="C11" s="9">
        <v>722</v>
      </c>
      <c r="D11" s="51">
        <f t="shared" si="1"/>
        <v>404</v>
      </c>
      <c r="E11" s="9">
        <v>318</v>
      </c>
      <c r="F11" s="10">
        <v>3</v>
      </c>
      <c r="G11" s="10">
        <v>2</v>
      </c>
      <c r="H11" s="53">
        <f t="shared" si="2"/>
        <v>313</v>
      </c>
      <c r="I11" s="26"/>
      <c r="J11" s="59" t="s">
        <v>10</v>
      </c>
      <c r="K11" s="11">
        <v>172</v>
      </c>
      <c r="L11" s="12">
        <v>54</v>
      </c>
      <c r="M11" s="65">
        <v>87</v>
      </c>
      <c r="O11" s="59" t="s">
        <v>11</v>
      </c>
      <c r="P11" s="54">
        <f t="shared" si="3"/>
        <v>0.54952076677316297</v>
      </c>
      <c r="Q11" s="54">
        <f t="shared" si="4"/>
        <v>0.17252396166134185</v>
      </c>
      <c r="R11" s="61">
        <f t="shared" si="5"/>
        <v>0.27795527156549521</v>
      </c>
    </row>
    <row r="12" spans="1:18" ht="16.5" thickBot="1" x14ac:dyDescent="0.3">
      <c r="A12" s="50" t="s">
        <v>24</v>
      </c>
      <c r="B12" s="8" t="s">
        <v>0</v>
      </c>
      <c r="C12" s="9">
        <v>725</v>
      </c>
      <c r="D12" s="51">
        <f t="shared" si="1"/>
        <v>514</v>
      </c>
      <c r="E12" s="9">
        <v>211</v>
      </c>
      <c r="F12" s="10">
        <v>2</v>
      </c>
      <c r="G12" s="10">
        <v>6</v>
      </c>
      <c r="H12" s="53">
        <f t="shared" si="2"/>
        <v>203</v>
      </c>
      <c r="I12" s="26"/>
      <c r="J12" s="59" t="s">
        <v>10</v>
      </c>
      <c r="K12" s="11">
        <v>108</v>
      </c>
      <c r="L12" s="12">
        <v>31</v>
      </c>
      <c r="M12" s="65">
        <v>64</v>
      </c>
      <c r="O12" s="59" t="s">
        <v>11</v>
      </c>
      <c r="P12" s="54">
        <f t="shared" si="3"/>
        <v>0.53201970443349755</v>
      </c>
      <c r="Q12" s="54">
        <f t="shared" si="4"/>
        <v>0.15270935960591134</v>
      </c>
      <c r="R12" s="61">
        <f t="shared" si="5"/>
        <v>0.31527093596059114</v>
      </c>
    </row>
    <row r="13" spans="1:18" ht="16.5" thickBot="1" x14ac:dyDescent="0.3">
      <c r="A13" s="50" t="s">
        <v>25</v>
      </c>
      <c r="B13" s="8" t="s">
        <v>0</v>
      </c>
      <c r="C13" s="9">
        <v>716</v>
      </c>
      <c r="D13" s="51">
        <f t="shared" si="1"/>
        <v>590</v>
      </c>
      <c r="E13" s="9">
        <v>126</v>
      </c>
      <c r="F13" s="10">
        <v>2</v>
      </c>
      <c r="G13" s="10">
        <v>1</v>
      </c>
      <c r="H13" s="53">
        <f t="shared" si="2"/>
        <v>123</v>
      </c>
      <c r="I13" s="26"/>
      <c r="J13" s="59" t="s">
        <v>10</v>
      </c>
      <c r="K13" s="11">
        <v>66</v>
      </c>
      <c r="L13" s="12">
        <v>34</v>
      </c>
      <c r="M13" s="65">
        <v>23</v>
      </c>
      <c r="O13" s="59" t="s">
        <v>11</v>
      </c>
      <c r="P13" s="54">
        <f t="shared" si="3"/>
        <v>0.53658536585365857</v>
      </c>
      <c r="Q13" s="54">
        <f t="shared" si="4"/>
        <v>0.27642276422764228</v>
      </c>
      <c r="R13" s="61">
        <f t="shared" si="5"/>
        <v>0.18699186991869918</v>
      </c>
    </row>
    <row r="14" spans="1:18" ht="16.5" thickBot="1" x14ac:dyDescent="0.3">
      <c r="A14" s="50" t="s">
        <v>26</v>
      </c>
      <c r="B14" s="8" t="s">
        <v>0</v>
      </c>
      <c r="C14" s="9">
        <v>560</v>
      </c>
      <c r="D14" s="51">
        <f t="shared" si="1"/>
        <v>422</v>
      </c>
      <c r="E14" s="9">
        <v>138</v>
      </c>
      <c r="F14" s="10">
        <v>5</v>
      </c>
      <c r="G14" s="10">
        <v>4</v>
      </c>
      <c r="H14" s="53">
        <f t="shared" si="2"/>
        <v>129</v>
      </c>
      <c r="I14" s="26"/>
      <c r="J14" s="59" t="s">
        <v>10</v>
      </c>
      <c r="K14" s="11">
        <v>68</v>
      </c>
      <c r="L14" s="12">
        <v>26</v>
      </c>
      <c r="M14" s="65">
        <v>35</v>
      </c>
      <c r="O14" s="59" t="s">
        <v>11</v>
      </c>
      <c r="P14" s="54">
        <f t="shared" si="3"/>
        <v>0.52713178294573648</v>
      </c>
      <c r="Q14" s="54">
        <f t="shared" si="4"/>
        <v>0.20155038759689922</v>
      </c>
      <c r="R14" s="61">
        <f t="shared" si="5"/>
        <v>0.27131782945736432</v>
      </c>
    </row>
    <row r="15" spans="1:18" ht="16.5" thickBot="1" x14ac:dyDescent="0.3">
      <c r="A15" s="50" t="s">
        <v>36</v>
      </c>
      <c r="B15" s="8" t="s">
        <v>0</v>
      </c>
      <c r="C15" s="9">
        <v>938</v>
      </c>
      <c r="D15" s="51">
        <f t="shared" si="1"/>
        <v>758</v>
      </c>
      <c r="E15" s="9">
        <v>180</v>
      </c>
      <c r="F15" s="10">
        <v>6</v>
      </c>
      <c r="G15" s="10">
        <v>3</v>
      </c>
      <c r="H15" s="53">
        <f t="shared" si="2"/>
        <v>171</v>
      </c>
      <c r="I15" s="26"/>
      <c r="J15" s="59" t="s">
        <v>10</v>
      </c>
      <c r="K15" s="11">
        <v>84</v>
      </c>
      <c r="L15" s="12">
        <v>47</v>
      </c>
      <c r="M15" s="65">
        <v>40</v>
      </c>
      <c r="O15" s="59" t="s">
        <v>11</v>
      </c>
      <c r="P15" s="54">
        <f t="shared" si="3"/>
        <v>0.49122807017543857</v>
      </c>
      <c r="Q15" s="54">
        <f t="shared" si="4"/>
        <v>0.27485380116959063</v>
      </c>
      <c r="R15" s="61">
        <f t="shared" si="5"/>
        <v>0.23391812865497075</v>
      </c>
    </row>
    <row r="16" spans="1:18" ht="16.5" thickBot="1" x14ac:dyDescent="0.3">
      <c r="A16" s="50" t="s">
        <v>37</v>
      </c>
      <c r="B16" s="8" t="s">
        <v>0</v>
      </c>
      <c r="C16" s="9">
        <v>809</v>
      </c>
      <c r="D16" s="51">
        <f t="shared" si="1"/>
        <v>612</v>
      </c>
      <c r="E16" s="9">
        <v>197</v>
      </c>
      <c r="F16" s="10">
        <v>2</v>
      </c>
      <c r="G16" s="10">
        <v>0</v>
      </c>
      <c r="H16" s="53">
        <f t="shared" si="2"/>
        <v>195</v>
      </c>
      <c r="I16" s="26"/>
      <c r="J16" s="59" t="s">
        <v>10</v>
      </c>
      <c r="K16" s="11">
        <v>100</v>
      </c>
      <c r="L16" s="12">
        <v>52</v>
      </c>
      <c r="M16" s="65">
        <v>43</v>
      </c>
      <c r="O16" s="59" t="s">
        <v>11</v>
      </c>
      <c r="P16" s="54">
        <f t="shared" si="3"/>
        <v>0.51282051282051277</v>
      </c>
      <c r="Q16" s="54">
        <f t="shared" si="4"/>
        <v>0.26666666666666666</v>
      </c>
      <c r="R16" s="61">
        <f t="shared" si="5"/>
        <v>0.22051282051282051</v>
      </c>
    </row>
    <row r="17" spans="1:18" ht="16.5" thickBot="1" x14ac:dyDescent="0.3">
      <c r="A17" s="50" t="s">
        <v>38</v>
      </c>
      <c r="B17" s="8" t="s">
        <v>0</v>
      </c>
      <c r="C17" s="9">
        <v>1076</v>
      </c>
      <c r="D17" s="51">
        <f t="shared" si="1"/>
        <v>696</v>
      </c>
      <c r="E17" s="9">
        <v>380</v>
      </c>
      <c r="F17" s="10">
        <v>1</v>
      </c>
      <c r="G17" s="10">
        <v>6</v>
      </c>
      <c r="H17" s="53">
        <f t="shared" si="2"/>
        <v>373</v>
      </c>
      <c r="I17" s="26"/>
      <c r="J17" s="59" t="s">
        <v>10</v>
      </c>
      <c r="K17" s="11">
        <v>205</v>
      </c>
      <c r="L17" s="12">
        <v>68</v>
      </c>
      <c r="M17" s="65">
        <v>100</v>
      </c>
      <c r="O17" s="59" t="s">
        <v>11</v>
      </c>
      <c r="P17" s="54">
        <f t="shared" si="3"/>
        <v>0.54959785522788207</v>
      </c>
      <c r="Q17" s="54">
        <f t="shared" si="4"/>
        <v>0.18230563002680966</v>
      </c>
      <c r="R17" s="61">
        <f t="shared" si="5"/>
        <v>0.26809651474530832</v>
      </c>
    </row>
    <row r="18" spans="1:18" ht="16.5" thickBot="1" x14ac:dyDescent="0.3">
      <c r="A18" s="50" t="s">
        <v>27</v>
      </c>
      <c r="B18" s="8" t="s">
        <v>0</v>
      </c>
      <c r="C18" s="9">
        <v>699</v>
      </c>
      <c r="D18" s="51">
        <f t="shared" si="1"/>
        <v>586</v>
      </c>
      <c r="E18" s="9">
        <v>113</v>
      </c>
      <c r="F18" s="10">
        <v>2</v>
      </c>
      <c r="G18" s="10">
        <v>2</v>
      </c>
      <c r="H18" s="53">
        <f t="shared" si="2"/>
        <v>109</v>
      </c>
      <c r="I18" s="26"/>
      <c r="J18" s="59" t="s">
        <v>10</v>
      </c>
      <c r="K18" s="11">
        <v>59</v>
      </c>
      <c r="L18" s="12">
        <v>23</v>
      </c>
      <c r="M18" s="65">
        <v>27</v>
      </c>
      <c r="O18" s="59" t="s">
        <v>11</v>
      </c>
      <c r="P18" s="54">
        <f t="shared" si="3"/>
        <v>0.54128440366972475</v>
      </c>
      <c r="Q18" s="54">
        <f t="shared" si="4"/>
        <v>0.21100917431192662</v>
      </c>
      <c r="R18" s="61">
        <f t="shared" si="5"/>
        <v>0.24770642201834864</v>
      </c>
    </row>
    <row r="19" spans="1:18" ht="16.5" thickBot="1" x14ac:dyDescent="0.3">
      <c r="A19" s="50" t="s">
        <v>28</v>
      </c>
      <c r="B19" s="8" t="s">
        <v>0</v>
      </c>
      <c r="C19" s="9">
        <v>558</v>
      </c>
      <c r="D19" s="51">
        <f t="shared" si="1"/>
        <v>422</v>
      </c>
      <c r="E19" s="9">
        <v>136</v>
      </c>
      <c r="F19" s="10">
        <v>0</v>
      </c>
      <c r="G19" s="10">
        <v>0</v>
      </c>
      <c r="H19" s="53">
        <f t="shared" si="2"/>
        <v>136</v>
      </c>
      <c r="I19" s="26"/>
      <c r="J19" s="59" t="s">
        <v>10</v>
      </c>
      <c r="K19" s="11">
        <v>67</v>
      </c>
      <c r="L19" s="12">
        <v>26</v>
      </c>
      <c r="M19" s="65">
        <v>43</v>
      </c>
      <c r="O19" s="59" t="s">
        <v>11</v>
      </c>
      <c r="P19" s="54">
        <f t="shared" si="3"/>
        <v>0.49264705882352944</v>
      </c>
      <c r="Q19" s="54">
        <f t="shared" si="4"/>
        <v>0.19117647058823528</v>
      </c>
      <c r="R19" s="61">
        <f t="shared" si="5"/>
        <v>0.31617647058823528</v>
      </c>
    </row>
    <row r="20" spans="1:18" ht="16.5" thickBot="1" x14ac:dyDescent="0.3">
      <c r="A20" s="50" t="s">
        <v>29</v>
      </c>
      <c r="B20" s="8" t="s">
        <v>0</v>
      </c>
      <c r="C20" s="9">
        <v>723</v>
      </c>
      <c r="D20" s="51">
        <f t="shared" si="1"/>
        <v>495</v>
      </c>
      <c r="E20" s="9">
        <v>228</v>
      </c>
      <c r="F20" s="10">
        <v>5</v>
      </c>
      <c r="G20" s="10">
        <v>2</v>
      </c>
      <c r="H20" s="53">
        <f t="shared" si="2"/>
        <v>221</v>
      </c>
      <c r="I20" s="26"/>
      <c r="J20" s="59" t="s">
        <v>10</v>
      </c>
      <c r="K20" s="11">
        <v>108</v>
      </c>
      <c r="L20" s="12">
        <v>50</v>
      </c>
      <c r="M20" s="65">
        <v>63</v>
      </c>
      <c r="O20" s="59" t="s">
        <v>11</v>
      </c>
      <c r="P20" s="54">
        <f t="shared" si="3"/>
        <v>0.48868778280542985</v>
      </c>
      <c r="Q20" s="54">
        <f t="shared" si="4"/>
        <v>0.22624434389140272</v>
      </c>
      <c r="R20" s="61">
        <f t="shared" si="5"/>
        <v>0.28506787330316741</v>
      </c>
    </row>
    <row r="21" spans="1:18" ht="16.5" thickBot="1" x14ac:dyDescent="0.3">
      <c r="A21" s="50" t="s">
        <v>30</v>
      </c>
      <c r="B21" s="8" t="s">
        <v>0</v>
      </c>
      <c r="C21" s="9">
        <v>1163</v>
      </c>
      <c r="D21" s="51">
        <f t="shared" si="1"/>
        <v>825</v>
      </c>
      <c r="E21" s="9">
        <v>338</v>
      </c>
      <c r="F21" s="10">
        <v>6</v>
      </c>
      <c r="G21" s="10">
        <v>4</v>
      </c>
      <c r="H21" s="53">
        <f t="shared" si="2"/>
        <v>328</v>
      </c>
      <c r="I21" s="26"/>
      <c r="J21" s="59" t="s">
        <v>10</v>
      </c>
      <c r="K21" s="11">
        <v>181</v>
      </c>
      <c r="L21" s="12">
        <v>85</v>
      </c>
      <c r="M21" s="65">
        <v>62</v>
      </c>
      <c r="O21" s="59" t="s">
        <v>11</v>
      </c>
      <c r="P21" s="54">
        <f t="shared" si="3"/>
        <v>0.55182926829268297</v>
      </c>
      <c r="Q21" s="54">
        <f t="shared" si="4"/>
        <v>0.25914634146341464</v>
      </c>
      <c r="R21" s="61">
        <f t="shared" si="5"/>
        <v>0.18902439024390244</v>
      </c>
    </row>
    <row r="22" spans="1:18" ht="16.5" thickBot="1" x14ac:dyDescent="0.3">
      <c r="A22" s="50" t="s">
        <v>31</v>
      </c>
      <c r="B22" s="8" t="s">
        <v>0</v>
      </c>
      <c r="C22" s="9">
        <v>1052</v>
      </c>
      <c r="D22" s="51">
        <f t="shared" si="1"/>
        <v>774</v>
      </c>
      <c r="E22" s="9">
        <v>278</v>
      </c>
      <c r="F22" s="10">
        <v>9</v>
      </c>
      <c r="G22" s="10">
        <v>2</v>
      </c>
      <c r="H22" s="53">
        <f t="shared" si="2"/>
        <v>267</v>
      </c>
      <c r="I22" s="26"/>
      <c r="J22" s="59" t="s">
        <v>10</v>
      </c>
      <c r="K22" s="11">
        <v>142</v>
      </c>
      <c r="L22" s="12">
        <v>66</v>
      </c>
      <c r="M22" s="65">
        <v>59</v>
      </c>
      <c r="O22" s="59" t="s">
        <v>11</v>
      </c>
      <c r="P22" s="54">
        <f t="shared" si="3"/>
        <v>0.53183520599250933</v>
      </c>
      <c r="Q22" s="54">
        <f t="shared" si="4"/>
        <v>0.24719101123595505</v>
      </c>
      <c r="R22" s="61">
        <f t="shared" si="5"/>
        <v>0.22097378277153559</v>
      </c>
    </row>
    <row r="23" spans="1:18" ht="16.5" thickBot="1" x14ac:dyDescent="0.3">
      <c r="A23" s="50" t="s">
        <v>32</v>
      </c>
      <c r="B23" s="8" t="s">
        <v>0</v>
      </c>
      <c r="C23" s="9">
        <v>540</v>
      </c>
      <c r="D23" s="51">
        <f t="shared" si="1"/>
        <v>398</v>
      </c>
      <c r="E23" s="9">
        <v>142</v>
      </c>
      <c r="F23" s="10">
        <v>3</v>
      </c>
      <c r="G23" s="10">
        <v>0</v>
      </c>
      <c r="H23" s="53">
        <f t="shared" si="2"/>
        <v>139</v>
      </c>
      <c r="I23" s="26"/>
      <c r="J23" s="59" t="s">
        <v>10</v>
      </c>
      <c r="K23" s="11">
        <v>67</v>
      </c>
      <c r="L23" s="12">
        <v>36</v>
      </c>
      <c r="M23" s="65">
        <v>36</v>
      </c>
      <c r="O23" s="59" t="s">
        <v>11</v>
      </c>
      <c r="P23" s="54">
        <f t="shared" si="3"/>
        <v>0.48201438848920863</v>
      </c>
      <c r="Q23" s="54">
        <f t="shared" si="4"/>
        <v>0.25899280575539568</v>
      </c>
      <c r="R23" s="61">
        <f t="shared" si="5"/>
        <v>0.25899280575539568</v>
      </c>
    </row>
    <row r="24" spans="1:18" ht="16.5" thickBot="1" x14ac:dyDescent="0.3">
      <c r="A24" s="50" t="s">
        <v>33</v>
      </c>
      <c r="B24" s="8" t="s">
        <v>0</v>
      </c>
      <c r="C24" s="9">
        <v>622</v>
      </c>
      <c r="D24" s="51">
        <f t="shared" si="1"/>
        <v>458</v>
      </c>
      <c r="E24" s="9">
        <v>164</v>
      </c>
      <c r="F24" s="10">
        <v>4</v>
      </c>
      <c r="G24" s="10">
        <v>1</v>
      </c>
      <c r="H24" s="53">
        <f t="shared" si="2"/>
        <v>159</v>
      </c>
      <c r="I24" s="26"/>
      <c r="J24" s="59" t="s">
        <v>10</v>
      </c>
      <c r="K24" s="11">
        <v>105</v>
      </c>
      <c r="L24" s="12">
        <v>33</v>
      </c>
      <c r="M24" s="65">
        <v>21</v>
      </c>
      <c r="O24" s="59" t="s">
        <v>11</v>
      </c>
      <c r="P24" s="54">
        <f t="shared" si="3"/>
        <v>0.660377358490566</v>
      </c>
      <c r="Q24" s="54">
        <f t="shared" si="4"/>
        <v>0.20754716981132076</v>
      </c>
      <c r="R24" s="61">
        <f t="shared" si="5"/>
        <v>0.13207547169811321</v>
      </c>
    </row>
    <row r="25" spans="1:18" ht="16.5" thickBot="1" x14ac:dyDescent="0.3">
      <c r="A25" s="50" t="s">
        <v>34</v>
      </c>
      <c r="B25" s="8" t="s">
        <v>0</v>
      </c>
      <c r="C25" s="9">
        <v>728</v>
      </c>
      <c r="D25" s="51">
        <f t="shared" si="1"/>
        <v>529</v>
      </c>
      <c r="E25" s="9">
        <v>199</v>
      </c>
      <c r="F25" s="10">
        <v>3</v>
      </c>
      <c r="G25" s="10">
        <v>0</v>
      </c>
      <c r="H25" s="53">
        <f t="shared" si="2"/>
        <v>196</v>
      </c>
      <c r="I25" s="26"/>
      <c r="J25" s="59" t="s">
        <v>10</v>
      </c>
      <c r="K25" s="11">
        <v>111</v>
      </c>
      <c r="L25" s="12">
        <v>35</v>
      </c>
      <c r="M25" s="65">
        <v>50</v>
      </c>
      <c r="O25" s="59" t="s">
        <v>11</v>
      </c>
      <c r="P25" s="54">
        <f t="shared" si="3"/>
        <v>0.56632653061224492</v>
      </c>
      <c r="Q25" s="54">
        <f t="shared" si="4"/>
        <v>0.17857142857142858</v>
      </c>
      <c r="R25" s="61">
        <f t="shared" si="5"/>
        <v>0.25510204081632654</v>
      </c>
    </row>
    <row r="26" spans="1:18" ht="16.5" thickBot="1" x14ac:dyDescent="0.3">
      <c r="A26" s="50" t="s">
        <v>35</v>
      </c>
      <c r="B26" s="62" t="s">
        <v>0</v>
      </c>
      <c r="C26" s="69">
        <v>557</v>
      </c>
      <c r="D26" s="69">
        <f t="shared" si="1"/>
        <v>406</v>
      </c>
      <c r="E26" s="69">
        <v>151</v>
      </c>
      <c r="F26" s="70">
        <v>2</v>
      </c>
      <c r="G26" s="70">
        <v>0</v>
      </c>
      <c r="H26" s="71">
        <f t="shared" si="2"/>
        <v>149</v>
      </c>
      <c r="I26" s="26"/>
      <c r="J26" s="62" t="s">
        <v>10</v>
      </c>
      <c r="K26" s="66">
        <v>81</v>
      </c>
      <c r="L26" s="67">
        <v>37</v>
      </c>
      <c r="M26" s="68">
        <v>31</v>
      </c>
      <c r="O26" s="62" t="s">
        <v>11</v>
      </c>
      <c r="P26" s="63">
        <f t="shared" si="3"/>
        <v>0.5436241610738255</v>
      </c>
      <c r="Q26" s="63">
        <f t="shared" si="4"/>
        <v>0.24832214765100671</v>
      </c>
      <c r="R26" s="64">
        <f t="shared" si="5"/>
        <v>0.20805369127516779</v>
      </c>
    </row>
    <row r="27" spans="1:18" ht="15.75" thickTop="1" x14ac:dyDescent="0.25"/>
    <row r="28" spans="1:18" x14ac:dyDescent="0.25">
      <c r="B28" s="72" t="s">
        <v>44</v>
      </c>
      <c r="C28" s="73">
        <f>SUM(C6:C27)</f>
        <v>16725</v>
      </c>
      <c r="D28" s="73">
        <f>SUM(D6:D27)</f>
        <v>11745</v>
      </c>
      <c r="E28" s="73">
        <f>SUM(E6:E27)</f>
        <v>4980</v>
      </c>
      <c r="F28" s="73">
        <f t="shared" ref="F28:H28" si="6">SUM(F6:F27)</f>
        <v>82</v>
      </c>
      <c r="G28" s="73">
        <f t="shared" si="6"/>
        <v>47</v>
      </c>
      <c r="H28" s="73">
        <f t="shared" si="6"/>
        <v>4851</v>
      </c>
      <c r="I28" s="74"/>
      <c r="J28" s="74"/>
      <c r="K28" s="73">
        <f t="shared" ref="K28" si="7">SUM(K6:K27)</f>
        <v>2433</v>
      </c>
      <c r="L28" s="73">
        <f t="shared" ref="L28" si="8">SUM(L6:L27)</f>
        <v>1103</v>
      </c>
      <c r="M28" s="73">
        <f t="shared" ref="M28" si="9">SUM(M6:M27)</f>
        <v>1315</v>
      </c>
      <c r="N28" s="74"/>
      <c r="O28" s="74"/>
      <c r="P28" s="73"/>
      <c r="Q28" s="73"/>
      <c r="R28" s="73"/>
    </row>
    <row r="29" spans="1:18" ht="30" x14ac:dyDescent="0.25">
      <c r="B29" s="72" t="s">
        <v>45</v>
      </c>
      <c r="C29" s="74"/>
      <c r="D29" s="75">
        <f>+D28/$C28</f>
        <v>0.70224215246636768</v>
      </c>
      <c r="E29" s="75">
        <f t="shared" ref="E29" si="10">+E28/$C28</f>
        <v>0.29775784753363227</v>
      </c>
      <c r="F29" s="75">
        <f>+F28/$E28</f>
        <v>1.646586345381526E-2</v>
      </c>
      <c r="G29" s="75">
        <f t="shared" ref="G29:H29" si="11">+G28/$E28</f>
        <v>9.4377510040160647E-3</v>
      </c>
      <c r="H29" s="75">
        <f t="shared" si="11"/>
        <v>0.97409638554216871</v>
      </c>
      <c r="I29" s="74"/>
      <c r="J29" s="74"/>
      <c r="K29" s="75">
        <f>+K28/$H28</f>
        <v>0.50154607297464437</v>
      </c>
      <c r="L29" s="75">
        <f t="shared" ref="L29:M29" si="12">+L28/$H28</f>
        <v>0.22737579880437023</v>
      </c>
      <c r="M29" s="75">
        <f t="shared" si="12"/>
        <v>0.27107812822098537</v>
      </c>
      <c r="N29" s="74"/>
      <c r="O29" s="74"/>
      <c r="P29" s="75">
        <v>0.50154607297464437</v>
      </c>
      <c r="Q29" s="75">
        <v>0.22737579880437023</v>
      </c>
      <c r="R29" s="75">
        <v>0.27107812822098537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C18" workbookViewId="0">
      <selection activeCell="G28" sqref="G28"/>
    </sheetView>
  </sheetViews>
  <sheetFormatPr baseColWidth="10" defaultRowHeight="15" x14ac:dyDescent="0.25"/>
  <cols>
    <col min="1" max="1" width="52.5703125" customWidth="1"/>
    <col min="2" max="2" width="15.85546875" hidden="1" customWidth="1"/>
    <col min="3" max="3" width="13" customWidth="1"/>
    <col min="4" max="4" width="13.28515625" customWidth="1"/>
    <col min="5" max="8" width="11.42578125" customWidth="1"/>
    <col min="9" max="9" width="3" style="82" customWidth="1"/>
    <col min="10" max="10" width="13.85546875" customWidth="1"/>
    <col min="11" max="15" width="16.28515625" customWidth="1"/>
  </cols>
  <sheetData>
    <row r="1" spans="1:13" ht="15.75" thickBot="1" x14ac:dyDescent="0.3"/>
    <row r="2" spans="1:13" ht="46.5" thickTop="1" thickBot="1" x14ac:dyDescent="0.3">
      <c r="A2" s="22" t="s">
        <v>17</v>
      </c>
      <c r="B2" s="23" t="s">
        <v>39</v>
      </c>
      <c r="C2" s="19" t="s">
        <v>43</v>
      </c>
      <c r="D2" s="19" t="s">
        <v>42</v>
      </c>
      <c r="E2" s="19" t="s">
        <v>5</v>
      </c>
      <c r="F2" s="19" t="s">
        <v>6</v>
      </c>
      <c r="G2" s="19" t="s">
        <v>7</v>
      </c>
      <c r="H2" s="85" t="s">
        <v>8</v>
      </c>
      <c r="I2" s="84"/>
      <c r="J2" s="55" t="s">
        <v>9</v>
      </c>
      <c r="K2" s="18" t="s">
        <v>12</v>
      </c>
      <c r="L2" s="18" t="s">
        <v>14</v>
      </c>
      <c r="M2" s="20" t="s">
        <v>13</v>
      </c>
    </row>
    <row r="3" spans="1:13" ht="17.25" hidden="1" thickTop="1" thickBot="1" x14ac:dyDescent="0.3">
      <c r="A3" s="47" t="s">
        <v>41</v>
      </c>
      <c r="B3" s="33" t="s">
        <v>0</v>
      </c>
      <c r="C3" s="30">
        <v>16673</v>
      </c>
      <c r="D3" s="30">
        <v>11063</v>
      </c>
      <c r="E3" s="30">
        <v>5610</v>
      </c>
      <c r="F3" s="31">
        <v>74</v>
      </c>
      <c r="G3" s="31">
        <v>70</v>
      </c>
      <c r="H3" s="30">
        <v>5466</v>
      </c>
      <c r="I3" s="83"/>
      <c r="J3" s="56" t="s">
        <v>10</v>
      </c>
      <c r="K3" s="34">
        <v>2080</v>
      </c>
      <c r="L3" s="35">
        <v>983</v>
      </c>
      <c r="M3" s="36">
        <v>625</v>
      </c>
    </row>
    <row r="4" spans="1:13" ht="17.25" hidden="1" thickTop="1" thickBot="1" x14ac:dyDescent="0.3">
      <c r="A4" s="48"/>
      <c r="B4" s="39" t="s">
        <v>1</v>
      </c>
      <c r="C4" s="37"/>
      <c r="D4" s="38">
        <v>66.349999999999994</v>
      </c>
      <c r="E4" s="38">
        <v>33.65</v>
      </c>
      <c r="F4" s="38">
        <v>0.44</v>
      </c>
      <c r="G4" s="38">
        <v>0.42</v>
      </c>
      <c r="H4" s="38">
        <v>32.78</v>
      </c>
      <c r="I4" s="83"/>
      <c r="J4" s="57" t="s">
        <v>11</v>
      </c>
      <c r="K4" s="40">
        <v>38.049999999999997</v>
      </c>
      <c r="L4" s="40">
        <v>17.98</v>
      </c>
      <c r="M4" s="41">
        <v>11.43</v>
      </c>
    </row>
    <row r="5" spans="1:13" ht="17.25" hidden="1" thickTop="1" thickBot="1" x14ac:dyDescent="0.3">
      <c r="A5" s="49"/>
      <c r="B5" s="46" t="s">
        <v>2</v>
      </c>
      <c r="C5" s="42"/>
      <c r="D5" s="42"/>
      <c r="E5" s="42"/>
      <c r="F5" s="43">
        <v>1.32</v>
      </c>
      <c r="G5" s="43">
        <v>1.25</v>
      </c>
      <c r="H5" s="43">
        <v>97.43</v>
      </c>
      <c r="I5" s="83"/>
      <c r="J5" s="58"/>
      <c r="K5" s="44"/>
      <c r="L5" s="44"/>
      <c r="M5" s="45"/>
    </row>
    <row r="6" spans="1:13" ht="17.25" thickTop="1" thickBot="1" x14ac:dyDescent="0.3">
      <c r="A6" s="29" t="s">
        <v>18</v>
      </c>
      <c r="B6" s="13" t="s">
        <v>1</v>
      </c>
      <c r="C6" s="6">
        <v>70.22</v>
      </c>
      <c r="D6" s="80">
        <f>+'Résultats par bureau'!D6/'Résultats par bureau'!$C6*100</f>
        <v>64.86486486486487</v>
      </c>
      <c r="E6" s="81">
        <f>+'Résultats par bureau'!E6/'Résultats par bureau'!$C6*100</f>
        <v>35.135135135135137</v>
      </c>
      <c r="F6" s="81">
        <f>+'Résultats par bureau'!F6/'Résultats par bureau'!$E6*100</f>
        <v>2.1538461538461537</v>
      </c>
      <c r="G6" s="81">
        <f>+'Résultats par bureau'!G6/'Résultats par bureau'!$E6*100</f>
        <v>2.1538461538461537</v>
      </c>
      <c r="H6" s="81">
        <f>+'Résultats par bureau'!H6/'Résultats par bureau'!$E6*100</f>
        <v>95.692307692307693</v>
      </c>
      <c r="I6" s="84"/>
      <c r="J6" s="59" t="s">
        <v>11</v>
      </c>
      <c r="K6" s="60">
        <v>0.44694533762057875</v>
      </c>
      <c r="L6" s="60">
        <v>0.28938906752411575</v>
      </c>
      <c r="M6" s="61">
        <v>0.26366559485530544</v>
      </c>
    </row>
    <row r="7" spans="1:13" ht="16.5" thickBot="1" x14ac:dyDescent="0.3">
      <c r="A7" s="50" t="s">
        <v>19</v>
      </c>
      <c r="B7" s="13" t="s">
        <v>1</v>
      </c>
      <c r="C7" s="79">
        <v>70.22</v>
      </c>
      <c r="D7" s="81">
        <f>+'Résultats par bureau'!D7/'Résultats par bureau'!$C7*100</f>
        <v>69.965075669382998</v>
      </c>
      <c r="E7" s="81">
        <f>+'Résultats par bureau'!E7/'Résultats par bureau'!$C7*100</f>
        <v>30.034924330616995</v>
      </c>
      <c r="F7" s="81">
        <f>+'Résultats par bureau'!F7/'Résultats par bureau'!$E7*100</f>
        <v>1.1627906976744187</v>
      </c>
      <c r="G7" s="81">
        <f>+'Résultats par bureau'!G7/'Résultats par bureau'!$E7*100</f>
        <v>0.77519379844961245</v>
      </c>
      <c r="H7" s="81">
        <f>+'Résultats par bureau'!H7/'Résultats par bureau'!$E7*100</f>
        <v>98.062015503875969</v>
      </c>
      <c r="I7" s="84"/>
      <c r="J7" s="59" t="s">
        <v>11</v>
      </c>
      <c r="K7" s="54">
        <v>0.47826086956521741</v>
      </c>
      <c r="L7" s="54">
        <v>0.29644268774703558</v>
      </c>
      <c r="M7" s="61">
        <v>0.22529644268774704</v>
      </c>
    </row>
    <row r="8" spans="1:13" ht="16.5" thickBot="1" x14ac:dyDescent="0.3">
      <c r="A8" s="50" t="s">
        <v>20</v>
      </c>
      <c r="B8" s="13" t="s">
        <v>1</v>
      </c>
      <c r="C8" s="79">
        <v>70.22</v>
      </c>
      <c r="D8" s="81">
        <f>+'Résultats par bureau'!D8/'Résultats par bureau'!$C8*100</f>
        <v>60.638297872340431</v>
      </c>
      <c r="E8" s="81">
        <f>+'Résultats par bureau'!E8/'Résultats par bureau'!$C8*100</f>
        <v>39.361702127659576</v>
      </c>
      <c r="F8" s="81">
        <f>+'Résultats par bureau'!F8/'Résultats par bureau'!$E8*100</f>
        <v>2.4324324324324325</v>
      </c>
      <c r="G8" s="81">
        <f>+'Résultats par bureau'!G8/'Résultats par bureau'!$E8*100</f>
        <v>0.54054054054054057</v>
      </c>
      <c r="H8" s="81">
        <f>+'Résultats par bureau'!H8/'Résultats par bureau'!$E8*100</f>
        <v>97.027027027027017</v>
      </c>
      <c r="I8" s="84"/>
      <c r="J8" s="59" t="s">
        <v>11</v>
      </c>
      <c r="K8" s="54">
        <v>0.46239554317548748</v>
      </c>
      <c r="L8" s="54">
        <v>0.23955431754874651</v>
      </c>
      <c r="M8" s="61">
        <v>0.29805013927576601</v>
      </c>
    </row>
    <row r="9" spans="1:13" ht="16.5" thickBot="1" x14ac:dyDescent="0.3">
      <c r="A9" s="50" t="s">
        <v>21</v>
      </c>
      <c r="B9" s="13" t="s">
        <v>1</v>
      </c>
      <c r="C9" s="79">
        <v>70.22</v>
      </c>
      <c r="D9" s="81">
        <f>+'Résultats par bureau'!D9/'Résultats par bureau'!$C9*100</f>
        <v>62.358845671267247</v>
      </c>
      <c r="E9" s="81">
        <f>+'Résultats par bureau'!E9/'Résultats par bureau'!$C9*100</f>
        <v>37.641154328732746</v>
      </c>
      <c r="F9" s="81">
        <f>+'Résultats par bureau'!F9/'Résultats par bureau'!$E9*100</f>
        <v>0.33333333333333337</v>
      </c>
      <c r="G9" s="81">
        <f>+'Résultats par bureau'!G9/'Résultats par bureau'!$E9*100</f>
        <v>0</v>
      </c>
      <c r="H9" s="81">
        <f>+'Résultats par bureau'!H9/'Résultats par bureau'!$E9*100</f>
        <v>99.666666666666671</v>
      </c>
      <c r="I9" s="84"/>
      <c r="J9" s="59" t="s">
        <v>11</v>
      </c>
      <c r="K9" s="54">
        <v>0.38795986622073581</v>
      </c>
      <c r="L9" s="54">
        <v>0.13377926421404682</v>
      </c>
      <c r="M9" s="61">
        <v>0.47826086956521741</v>
      </c>
    </row>
    <row r="10" spans="1:13" ht="16.5" thickBot="1" x14ac:dyDescent="0.3">
      <c r="A10" s="50" t="s">
        <v>22</v>
      </c>
      <c r="B10" s="13" t="s">
        <v>1</v>
      </c>
      <c r="C10" s="79">
        <v>70.22</v>
      </c>
      <c r="D10" s="81">
        <f>+'Résultats par bureau'!D10/'Résultats par bureau'!$C10*100</f>
        <v>57.874015748031496</v>
      </c>
      <c r="E10" s="81">
        <f>+'Résultats par bureau'!E10/'Résultats par bureau'!$C10*100</f>
        <v>42.125984251968504</v>
      </c>
      <c r="F10" s="81">
        <f>+'Résultats par bureau'!F10/'Résultats par bureau'!$E10*100</f>
        <v>1.6355140186915886</v>
      </c>
      <c r="G10" s="81">
        <f>+'Résultats par bureau'!G10/'Résultats par bureau'!$E10*100</f>
        <v>0.7009345794392523</v>
      </c>
      <c r="H10" s="81">
        <f>+'Résultats par bureau'!H10/'Résultats par bureau'!$E10*100</f>
        <v>97.663551401869171</v>
      </c>
      <c r="I10" s="84"/>
      <c r="J10" s="59" t="s">
        <v>11</v>
      </c>
      <c r="K10" s="54">
        <v>0.39952153110047844</v>
      </c>
      <c r="L10" s="54">
        <v>0.26076555023923442</v>
      </c>
      <c r="M10" s="61">
        <v>0.33971291866028708</v>
      </c>
    </row>
    <row r="11" spans="1:13" ht="16.5" thickBot="1" x14ac:dyDescent="0.3">
      <c r="A11" s="50" t="s">
        <v>23</v>
      </c>
      <c r="B11" s="13" t="s">
        <v>1</v>
      </c>
      <c r="C11" s="79">
        <v>70.22</v>
      </c>
      <c r="D11" s="81">
        <f>+'Résultats par bureau'!D11/'Résultats par bureau'!$C11*100</f>
        <v>55.955678670360108</v>
      </c>
      <c r="E11" s="81">
        <f>+'Résultats par bureau'!E11/'Résultats par bureau'!$C11*100</f>
        <v>44.044321329639892</v>
      </c>
      <c r="F11" s="81">
        <f>+'Résultats par bureau'!F11/'Résultats par bureau'!$E11*100</f>
        <v>0.94339622641509435</v>
      </c>
      <c r="G11" s="81">
        <f>+'Résultats par bureau'!G11/'Résultats par bureau'!$E11*100</f>
        <v>0.62893081761006298</v>
      </c>
      <c r="H11" s="81">
        <f>+'Résultats par bureau'!H11/'Résultats par bureau'!$E11*100</f>
        <v>98.427672955974842</v>
      </c>
      <c r="I11" s="84"/>
      <c r="J11" s="59" t="s">
        <v>11</v>
      </c>
      <c r="K11" s="54">
        <v>0.54952076677316297</v>
      </c>
      <c r="L11" s="54">
        <v>0.17252396166134185</v>
      </c>
      <c r="M11" s="61">
        <v>0.27795527156549521</v>
      </c>
    </row>
    <row r="12" spans="1:13" ht="16.5" thickBot="1" x14ac:dyDescent="0.3">
      <c r="A12" s="50" t="s">
        <v>24</v>
      </c>
      <c r="B12" s="13" t="s">
        <v>1</v>
      </c>
      <c r="C12" s="79">
        <v>70.22</v>
      </c>
      <c r="D12" s="81">
        <f>+'Résultats par bureau'!D12/'Résultats par bureau'!$C12*100</f>
        <v>70.896551724137936</v>
      </c>
      <c r="E12" s="81">
        <f>+'Résultats par bureau'!E12/'Résultats par bureau'!$C12*100</f>
        <v>29.103448275862071</v>
      </c>
      <c r="F12" s="81">
        <f>+'Résultats par bureau'!F12/'Résultats par bureau'!$E12*100</f>
        <v>0.94786729857819907</v>
      </c>
      <c r="G12" s="81">
        <f>+'Résultats par bureau'!G12/'Résultats par bureau'!$E12*100</f>
        <v>2.8436018957345972</v>
      </c>
      <c r="H12" s="81">
        <f>+'Résultats par bureau'!H12/'Résultats par bureau'!$E12*100</f>
        <v>96.208530805687204</v>
      </c>
      <c r="I12" s="84"/>
      <c r="J12" s="59" t="s">
        <v>11</v>
      </c>
      <c r="K12" s="54">
        <v>0.53201970443349755</v>
      </c>
      <c r="L12" s="54">
        <v>0.15270935960591134</v>
      </c>
      <c r="M12" s="61">
        <v>0.31527093596059114</v>
      </c>
    </row>
    <row r="13" spans="1:13" ht="16.5" thickBot="1" x14ac:dyDescent="0.3">
      <c r="A13" s="50" t="s">
        <v>25</v>
      </c>
      <c r="B13" s="13" t="s">
        <v>1</v>
      </c>
      <c r="C13" s="79">
        <v>70.22</v>
      </c>
      <c r="D13" s="81">
        <f>+'Résultats par bureau'!D13/'Résultats par bureau'!$C13*100</f>
        <v>82.402234636871512</v>
      </c>
      <c r="E13" s="81">
        <f>+'Résultats par bureau'!E13/'Résultats par bureau'!$C13*100</f>
        <v>17.597765363128492</v>
      </c>
      <c r="F13" s="81">
        <f>+'Résultats par bureau'!F13/'Résultats par bureau'!$E13*100</f>
        <v>1.5873015873015872</v>
      </c>
      <c r="G13" s="81">
        <f>+'Résultats par bureau'!G13/'Résultats par bureau'!$E13*100</f>
        <v>0.79365079365079361</v>
      </c>
      <c r="H13" s="81">
        <f>+'Résultats par bureau'!H13/'Résultats par bureau'!$E13*100</f>
        <v>97.61904761904762</v>
      </c>
      <c r="I13" s="84"/>
      <c r="J13" s="59" t="s">
        <v>11</v>
      </c>
      <c r="K13" s="54">
        <v>0.53658536585365857</v>
      </c>
      <c r="L13" s="54">
        <v>0.27642276422764228</v>
      </c>
      <c r="M13" s="61">
        <v>0.18699186991869918</v>
      </c>
    </row>
    <row r="14" spans="1:13" ht="16.5" thickBot="1" x14ac:dyDescent="0.3">
      <c r="A14" s="50" t="s">
        <v>26</v>
      </c>
      <c r="B14" s="13" t="s">
        <v>1</v>
      </c>
      <c r="C14" s="79">
        <v>70.22</v>
      </c>
      <c r="D14" s="81">
        <f>+'Résultats par bureau'!D14/'Résultats par bureau'!$C14*100</f>
        <v>75.357142857142861</v>
      </c>
      <c r="E14" s="81">
        <f>+'Résultats par bureau'!E14/'Résultats par bureau'!$C14*100</f>
        <v>24.642857142857146</v>
      </c>
      <c r="F14" s="81">
        <f>+'Résultats par bureau'!F14/'Résultats par bureau'!$E14*100</f>
        <v>3.6231884057971016</v>
      </c>
      <c r="G14" s="81">
        <f>+'Résultats par bureau'!G14/'Résultats par bureau'!$E14*100</f>
        <v>2.8985507246376812</v>
      </c>
      <c r="H14" s="81">
        <f>+'Résultats par bureau'!H14/'Résultats par bureau'!$E14*100</f>
        <v>93.478260869565219</v>
      </c>
      <c r="I14" s="84"/>
      <c r="J14" s="59" t="s">
        <v>11</v>
      </c>
      <c r="K14" s="54">
        <v>0.52713178294573648</v>
      </c>
      <c r="L14" s="54">
        <v>0.20155038759689922</v>
      </c>
      <c r="M14" s="61">
        <v>0.27131782945736432</v>
      </c>
    </row>
    <row r="15" spans="1:13" ht="16.5" thickBot="1" x14ac:dyDescent="0.3">
      <c r="A15" s="50" t="s">
        <v>36</v>
      </c>
      <c r="B15" s="13" t="s">
        <v>1</v>
      </c>
      <c r="C15" s="79">
        <v>70.22</v>
      </c>
      <c r="D15" s="81">
        <f>+'Résultats par bureau'!D15/'Résultats par bureau'!$C15*100</f>
        <v>80.810234541577827</v>
      </c>
      <c r="E15" s="81">
        <f>+'Résultats par bureau'!E15/'Résultats par bureau'!$C15*100</f>
        <v>19.189765458422176</v>
      </c>
      <c r="F15" s="81">
        <f>+'Résultats par bureau'!F15/'Résultats par bureau'!$E15*100</f>
        <v>3.3333333333333335</v>
      </c>
      <c r="G15" s="81">
        <f>+'Résultats par bureau'!G15/'Résultats par bureau'!$E15*100</f>
        <v>1.6666666666666667</v>
      </c>
      <c r="H15" s="81">
        <f>+'Résultats par bureau'!H15/'Résultats par bureau'!$E15*100</f>
        <v>95</v>
      </c>
      <c r="I15" s="84"/>
      <c r="J15" s="59" t="s">
        <v>11</v>
      </c>
      <c r="K15" s="54">
        <v>0.49122807017543857</v>
      </c>
      <c r="L15" s="54">
        <v>0.27485380116959063</v>
      </c>
      <c r="M15" s="61">
        <v>0.23391812865497075</v>
      </c>
    </row>
    <row r="16" spans="1:13" ht="16.5" thickBot="1" x14ac:dyDescent="0.3">
      <c r="A16" s="50" t="s">
        <v>37</v>
      </c>
      <c r="B16" s="13" t="s">
        <v>1</v>
      </c>
      <c r="C16" s="79">
        <v>70.22</v>
      </c>
      <c r="D16" s="81">
        <f>+'Résultats par bureau'!D16/'Résultats par bureau'!$C16*100</f>
        <v>75.648949320148333</v>
      </c>
      <c r="E16" s="81">
        <f>+'Résultats par bureau'!E16/'Résultats par bureau'!$C16*100</f>
        <v>24.351050679851667</v>
      </c>
      <c r="F16" s="81">
        <f>+'Résultats par bureau'!F16/'Résultats par bureau'!$E16*100</f>
        <v>1.015228426395939</v>
      </c>
      <c r="G16" s="81">
        <f>+'Résultats par bureau'!G16/'Résultats par bureau'!$E16*100</f>
        <v>0</v>
      </c>
      <c r="H16" s="81">
        <f>+'Résultats par bureau'!H16/'Résultats par bureau'!$E16*100</f>
        <v>98.984771573604064</v>
      </c>
      <c r="I16" s="84"/>
      <c r="J16" s="59" t="s">
        <v>11</v>
      </c>
      <c r="K16" s="54">
        <v>0.51282051282051277</v>
      </c>
      <c r="L16" s="54">
        <v>0.26666666666666666</v>
      </c>
      <c r="M16" s="61">
        <v>0.22051282051282051</v>
      </c>
    </row>
    <row r="17" spans="1:13" ht="16.5" thickBot="1" x14ac:dyDescent="0.3">
      <c r="A17" s="50" t="s">
        <v>38</v>
      </c>
      <c r="B17" s="13" t="s">
        <v>1</v>
      </c>
      <c r="C17" s="79">
        <v>70.22</v>
      </c>
      <c r="D17" s="81">
        <f>+'Résultats par bureau'!D17/'Résultats par bureau'!$C17*100</f>
        <v>64.684014869888472</v>
      </c>
      <c r="E17" s="81">
        <f>+'Résultats par bureau'!E17/'Résultats par bureau'!$C17*100</f>
        <v>35.315985130111528</v>
      </c>
      <c r="F17" s="81">
        <f>+'Résultats par bureau'!F17/'Résultats par bureau'!$E17*100</f>
        <v>0.26315789473684209</v>
      </c>
      <c r="G17" s="81">
        <f>+'Résultats par bureau'!G17/'Résultats par bureau'!$E17*100</f>
        <v>1.5789473684210527</v>
      </c>
      <c r="H17" s="81">
        <f>+'Résultats par bureau'!H17/'Résultats par bureau'!$E17*100</f>
        <v>98.15789473684211</v>
      </c>
      <c r="I17" s="84"/>
      <c r="J17" s="59" t="s">
        <v>11</v>
      </c>
      <c r="K17" s="54">
        <v>0.54959785522788207</v>
      </c>
      <c r="L17" s="54">
        <v>0.18230563002680966</v>
      </c>
      <c r="M17" s="61">
        <v>0.26809651474530832</v>
      </c>
    </row>
    <row r="18" spans="1:13" ht="16.5" thickBot="1" x14ac:dyDescent="0.3">
      <c r="A18" s="50" t="s">
        <v>27</v>
      </c>
      <c r="B18" s="13" t="s">
        <v>1</v>
      </c>
      <c r="C18" s="79">
        <v>70.22</v>
      </c>
      <c r="D18" s="81">
        <f>+'Résultats par bureau'!D18/'Résultats par bureau'!$C18*100</f>
        <v>83.834048640915597</v>
      </c>
      <c r="E18" s="81">
        <f>+'Résultats par bureau'!E18/'Résultats par bureau'!$C18*100</f>
        <v>16.165951359084406</v>
      </c>
      <c r="F18" s="81">
        <f>+'Résultats par bureau'!F18/'Résultats par bureau'!$E18*100</f>
        <v>1.7699115044247788</v>
      </c>
      <c r="G18" s="81">
        <f>+'Résultats par bureau'!G18/'Résultats par bureau'!$E18*100</f>
        <v>1.7699115044247788</v>
      </c>
      <c r="H18" s="81">
        <f>+'Résultats par bureau'!H18/'Résultats par bureau'!$E18*100</f>
        <v>96.460176991150433</v>
      </c>
      <c r="I18" s="84"/>
      <c r="J18" s="59" t="s">
        <v>11</v>
      </c>
      <c r="K18" s="54">
        <v>0.54128440366972475</v>
      </c>
      <c r="L18" s="54">
        <v>0.21100917431192662</v>
      </c>
      <c r="M18" s="61">
        <v>0.24770642201834864</v>
      </c>
    </row>
    <row r="19" spans="1:13" ht="16.5" thickBot="1" x14ac:dyDescent="0.3">
      <c r="A19" s="50" t="s">
        <v>28</v>
      </c>
      <c r="B19" s="13" t="s">
        <v>1</v>
      </c>
      <c r="C19" s="79">
        <v>70.22</v>
      </c>
      <c r="D19" s="81">
        <f>+'Résultats par bureau'!D19/'Résultats par bureau'!$C19*100</f>
        <v>75.627240143369178</v>
      </c>
      <c r="E19" s="81">
        <f>+'Résultats par bureau'!E19/'Résultats par bureau'!$C19*100</f>
        <v>24.372759856630825</v>
      </c>
      <c r="F19" s="81">
        <f>+'Résultats par bureau'!F19/'Résultats par bureau'!$E19*100</f>
        <v>0</v>
      </c>
      <c r="G19" s="81">
        <f>+'Résultats par bureau'!G19/'Résultats par bureau'!$E19*100</f>
        <v>0</v>
      </c>
      <c r="H19" s="81">
        <f>+'Résultats par bureau'!H19/'Résultats par bureau'!$E19*100</f>
        <v>100</v>
      </c>
      <c r="I19" s="84"/>
      <c r="J19" s="59" t="s">
        <v>11</v>
      </c>
      <c r="K19" s="54">
        <v>0.49264705882352944</v>
      </c>
      <c r="L19" s="54">
        <v>0.19117647058823528</v>
      </c>
      <c r="M19" s="61">
        <v>0.31617647058823528</v>
      </c>
    </row>
    <row r="20" spans="1:13" ht="16.5" thickBot="1" x14ac:dyDescent="0.3">
      <c r="A20" s="50" t="s">
        <v>29</v>
      </c>
      <c r="B20" s="13" t="s">
        <v>1</v>
      </c>
      <c r="C20" s="79">
        <v>70.22</v>
      </c>
      <c r="D20" s="81">
        <f>+'Résultats par bureau'!D20/'Résultats par bureau'!$C20*100</f>
        <v>68.46473029045643</v>
      </c>
      <c r="E20" s="81">
        <f>+'Résultats par bureau'!E20/'Résultats par bureau'!$C20*100</f>
        <v>31.535269709543567</v>
      </c>
      <c r="F20" s="81">
        <f>+'Résultats par bureau'!F20/'Résultats par bureau'!$E20*100</f>
        <v>2.1929824561403506</v>
      </c>
      <c r="G20" s="81">
        <f>+'Résultats par bureau'!G20/'Résultats par bureau'!$E20*100</f>
        <v>0.8771929824561403</v>
      </c>
      <c r="H20" s="81">
        <f>+'Résultats par bureau'!H20/'Résultats par bureau'!$E20*100</f>
        <v>96.929824561403507</v>
      </c>
      <c r="I20" s="84"/>
      <c r="J20" s="59" t="s">
        <v>11</v>
      </c>
      <c r="K20" s="54">
        <v>0.48868778280542985</v>
      </c>
      <c r="L20" s="54">
        <v>0.22624434389140272</v>
      </c>
      <c r="M20" s="61">
        <v>0.28506787330316741</v>
      </c>
    </row>
    <row r="21" spans="1:13" ht="16.5" thickBot="1" x14ac:dyDescent="0.3">
      <c r="A21" s="50" t="s">
        <v>30</v>
      </c>
      <c r="B21" s="13" t="s">
        <v>1</v>
      </c>
      <c r="C21" s="79">
        <v>70.22</v>
      </c>
      <c r="D21" s="81">
        <f>+'Résultats par bureau'!D21/'Résultats par bureau'!$C21*100</f>
        <v>70.937231298366299</v>
      </c>
      <c r="E21" s="81">
        <f>+'Résultats par bureau'!E21/'Résultats par bureau'!$C21*100</f>
        <v>29.062768701633708</v>
      </c>
      <c r="F21" s="81">
        <f>+'Résultats par bureau'!F21/'Résultats par bureau'!$E21*100</f>
        <v>1.7751479289940828</v>
      </c>
      <c r="G21" s="81">
        <f>+'Résultats par bureau'!G21/'Résultats par bureau'!$E21*100</f>
        <v>1.1834319526627219</v>
      </c>
      <c r="H21" s="81">
        <f>+'Résultats par bureau'!H21/'Résultats par bureau'!$E21*100</f>
        <v>97.041420118343197</v>
      </c>
      <c r="I21" s="84"/>
      <c r="J21" s="59" t="s">
        <v>11</v>
      </c>
      <c r="K21" s="54">
        <v>0.55182926829268297</v>
      </c>
      <c r="L21" s="54">
        <v>0.25914634146341464</v>
      </c>
      <c r="M21" s="61">
        <v>0.18902439024390244</v>
      </c>
    </row>
    <row r="22" spans="1:13" ht="16.5" thickBot="1" x14ac:dyDescent="0.3">
      <c r="A22" s="50" t="s">
        <v>31</v>
      </c>
      <c r="B22" s="13" t="s">
        <v>1</v>
      </c>
      <c r="C22" s="79">
        <v>70.22</v>
      </c>
      <c r="D22" s="81">
        <f>+'Résultats par bureau'!D22/'Résultats par bureau'!$C22*100</f>
        <v>73.57414448669202</v>
      </c>
      <c r="E22" s="81">
        <f>+'Résultats par bureau'!E22/'Résultats par bureau'!$C22*100</f>
        <v>26.425855513307983</v>
      </c>
      <c r="F22" s="81">
        <f>+'Résultats par bureau'!F22/'Résultats par bureau'!$E22*100</f>
        <v>3.2374100719424459</v>
      </c>
      <c r="G22" s="81">
        <f>+'Résultats par bureau'!G22/'Résultats par bureau'!$E22*100</f>
        <v>0.71942446043165476</v>
      </c>
      <c r="H22" s="81">
        <f>+'Résultats par bureau'!H22/'Résultats par bureau'!$E22*100</f>
        <v>96.043165467625897</v>
      </c>
      <c r="I22" s="84"/>
      <c r="J22" s="59" t="s">
        <v>11</v>
      </c>
      <c r="K22" s="54">
        <v>0.53183520599250933</v>
      </c>
      <c r="L22" s="54">
        <v>0.24719101123595505</v>
      </c>
      <c r="M22" s="61">
        <v>0.22097378277153559</v>
      </c>
    </row>
    <row r="23" spans="1:13" ht="16.5" thickBot="1" x14ac:dyDescent="0.3">
      <c r="A23" s="50" t="s">
        <v>32</v>
      </c>
      <c r="B23" s="13" t="s">
        <v>1</v>
      </c>
      <c r="C23" s="79">
        <v>70.22</v>
      </c>
      <c r="D23" s="81">
        <f>+'Résultats par bureau'!D23/'Résultats par bureau'!$C23*100</f>
        <v>73.703703703703709</v>
      </c>
      <c r="E23" s="81">
        <f>+'Résultats par bureau'!E23/'Résultats par bureau'!$C23*100</f>
        <v>26.296296296296294</v>
      </c>
      <c r="F23" s="81">
        <f>+'Résultats par bureau'!F23/'Résultats par bureau'!$E23*100</f>
        <v>2.112676056338028</v>
      </c>
      <c r="G23" s="81">
        <f>+'Résultats par bureau'!G23/'Résultats par bureau'!$E23*100</f>
        <v>0</v>
      </c>
      <c r="H23" s="81">
        <f>+'Résultats par bureau'!H23/'Résultats par bureau'!$E23*100</f>
        <v>97.887323943661968</v>
      </c>
      <c r="I23" s="84"/>
      <c r="J23" s="59" t="s">
        <v>11</v>
      </c>
      <c r="K23" s="54">
        <v>0.48201438848920863</v>
      </c>
      <c r="L23" s="54">
        <v>0.25899280575539568</v>
      </c>
      <c r="M23" s="61">
        <v>0.25899280575539568</v>
      </c>
    </row>
    <row r="24" spans="1:13" ht="16.5" thickBot="1" x14ac:dyDescent="0.3">
      <c r="A24" s="50" t="s">
        <v>33</v>
      </c>
      <c r="B24" s="13" t="s">
        <v>1</v>
      </c>
      <c r="C24" s="79">
        <v>70.22</v>
      </c>
      <c r="D24" s="81">
        <f>+'Résultats par bureau'!D24/'Résultats par bureau'!$C24*100</f>
        <v>73.633440514469456</v>
      </c>
      <c r="E24" s="81">
        <f>+'Résultats par bureau'!E24/'Résultats par bureau'!$C24*100</f>
        <v>26.366559485530544</v>
      </c>
      <c r="F24" s="81">
        <f>+'Résultats par bureau'!F24/'Résultats par bureau'!$E24*100</f>
        <v>2.4390243902439024</v>
      </c>
      <c r="G24" s="81">
        <f>+'Résultats par bureau'!G24/'Résultats par bureau'!$E24*100</f>
        <v>0.6097560975609756</v>
      </c>
      <c r="H24" s="81">
        <f>+'Résultats par bureau'!H24/'Résultats par bureau'!$E24*100</f>
        <v>96.951219512195124</v>
      </c>
      <c r="I24" s="84"/>
      <c r="J24" s="59" t="s">
        <v>11</v>
      </c>
      <c r="K24" s="54">
        <v>0.660377358490566</v>
      </c>
      <c r="L24" s="54">
        <v>0.20754716981132076</v>
      </c>
      <c r="M24" s="61">
        <v>0.13207547169811321</v>
      </c>
    </row>
    <row r="25" spans="1:13" ht="16.5" thickBot="1" x14ac:dyDescent="0.3">
      <c r="A25" s="50" t="s">
        <v>34</v>
      </c>
      <c r="B25" s="13" t="s">
        <v>1</v>
      </c>
      <c r="C25" s="79">
        <v>70.22</v>
      </c>
      <c r="D25" s="81">
        <f>+'Résultats par bureau'!D25/'Résultats par bureau'!$C25*100</f>
        <v>72.664835164835168</v>
      </c>
      <c r="E25" s="81">
        <f>+'Résultats par bureau'!E25/'Résultats par bureau'!$C25*100</f>
        <v>27.335164835164832</v>
      </c>
      <c r="F25" s="81">
        <f>+'Résultats par bureau'!F25/'Résultats par bureau'!$E25*100</f>
        <v>1.5075376884422109</v>
      </c>
      <c r="G25" s="81">
        <f>+'Résultats par bureau'!G25/'Résultats par bureau'!$E25*100</f>
        <v>0</v>
      </c>
      <c r="H25" s="81">
        <f>+'Résultats par bureau'!H25/'Résultats par bureau'!$E25*100</f>
        <v>98.492462311557787</v>
      </c>
      <c r="I25" s="84"/>
      <c r="J25" s="59" t="s">
        <v>11</v>
      </c>
      <c r="K25" s="54">
        <v>0.56632653061224492</v>
      </c>
      <c r="L25" s="54">
        <v>0.17857142857142858</v>
      </c>
      <c r="M25" s="61">
        <v>0.25510204081632654</v>
      </c>
    </row>
    <row r="26" spans="1:13" ht="16.5" thickBot="1" x14ac:dyDescent="0.3">
      <c r="A26" s="50" t="s">
        <v>35</v>
      </c>
      <c r="B26" s="13" t="s">
        <v>1</v>
      </c>
      <c r="C26" s="79">
        <v>70.22</v>
      </c>
      <c r="D26" s="81">
        <f>+'Résultats par bureau'!D26/'Résultats par bureau'!$C26*100</f>
        <v>72.890484739676836</v>
      </c>
      <c r="E26" s="81">
        <f>+'Résultats par bureau'!E26/'Résultats par bureau'!$C26*100</f>
        <v>27.109515260323157</v>
      </c>
      <c r="F26" s="81">
        <f>+'Résultats par bureau'!F26/'Résultats par bureau'!$E26*100</f>
        <v>1.3245033112582782</v>
      </c>
      <c r="G26" s="81">
        <f>+'Résultats par bureau'!G26/'Résultats par bureau'!$E26*100</f>
        <v>0</v>
      </c>
      <c r="H26" s="81">
        <f>+'Résultats par bureau'!H26/'Résultats par bureau'!$E26*100</f>
        <v>98.675496688741731</v>
      </c>
      <c r="I26" s="84"/>
      <c r="J26" s="62" t="s">
        <v>11</v>
      </c>
      <c r="K26" s="63">
        <v>0.5436241610738255</v>
      </c>
      <c r="L26" s="63">
        <v>0.24832214765100671</v>
      </c>
      <c r="M26" s="64">
        <v>0.20805369127516779</v>
      </c>
    </row>
    <row r="27" spans="1:13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2:Q33"/>
  <sheetViews>
    <sheetView topLeftCell="D7" zoomScale="70" zoomScaleNormal="70" workbookViewId="0">
      <selection activeCell="AE24" sqref="AE24"/>
    </sheetView>
  </sheetViews>
  <sheetFormatPr baseColWidth="10" defaultRowHeight="15" x14ac:dyDescent="0.25"/>
  <cols>
    <col min="2" max="3" width="0" hidden="1" customWidth="1"/>
  </cols>
  <sheetData>
    <row r="2" spans="7:17" ht="21" x14ac:dyDescent="0.35">
      <c r="G2" s="77" t="s">
        <v>50</v>
      </c>
      <c r="H2" s="77"/>
      <c r="I2" s="77"/>
      <c r="J2" s="77"/>
      <c r="K2" s="77"/>
      <c r="L2" s="77"/>
      <c r="M2" s="77"/>
      <c r="N2" s="77"/>
      <c r="O2" s="77"/>
      <c r="P2" s="77"/>
      <c r="Q2" s="77"/>
    </row>
    <row r="33" spans="7:17" ht="21" x14ac:dyDescent="0.35">
      <c r="G33" s="77" t="s">
        <v>51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</row>
  </sheetData>
  <mergeCells count="2">
    <mergeCell ref="G2:Q2"/>
    <mergeCell ref="G33:Q33"/>
  </mergeCells>
  <pageMargins left="0.23622047244094491" right="0.23622047244094491" top="0" bottom="0" header="0.31496062992125984" footer="0.31496062992125984"/>
  <pageSetup paperSize="9" scale="6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Résultat global</vt:lpstr>
      <vt:lpstr>Résultats par bureau</vt:lpstr>
      <vt:lpstr>Résultats en %  par bureau</vt:lpstr>
      <vt:lpstr>Images Graphes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Bommenel</dc:creator>
  <cp:lastModifiedBy>Gerard Bommenel</cp:lastModifiedBy>
  <cp:lastPrinted>2020-03-25T17:16:30Z</cp:lastPrinted>
  <dcterms:created xsi:type="dcterms:W3CDTF">2020-03-17T10:59:11Z</dcterms:created>
  <dcterms:modified xsi:type="dcterms:W3CDTF">2020-06-29T09:46:42Z</dcterms:modified>
</cp:coreProperties>
</file>